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<sst xmlns="http://schemas.openxmlformats.org/spreadsheetml/2006/main" count="170" uniqueCount="68">
  <si>
    <t xml:space="preserve">Sub-Satel:Lon   =   7°33'02"     Lat   = -32°53'55"     Height=   402.14 km   </t>
  </si>
  <si>
    <t>Inclinaison</t>
  </si>
  <si>
    <t>Période</t>
  </si>
  <si>
    <t>51,6°</t>
  </si>
  <si>
    <t>minutes</t>
  </si>
  <si>
    <t>Trajectoire ISS - 28 mars 2012</t>
  </si>
  <si>
    <t>389 x 401 km</t>
  </si>
  <si>
    <t xml:space="preserve">Sub-Satel:Lon   = 209°26'17"     Lat   =  -8°13'40"     Height=   380.60 km   </t>
  </si>
  <si>
    <t xml:space="preserve">Sub-Satel:Lon   = 236°26'05"     Lat   = -36°48'11"     Height=   390.44 km   </t>
  </si>
  <si>
    <t xml:space="preserve">Sub-Satel:Lon   = 285°34'09"     Lat   = -51°46'34"     Height=   401.22 km   </t>
  </si>
  <si>
    <t xml:space="preserve">Sub-Satel:Lon   =  94°35'18"     Lat   = +48°48'31"     Height=   401.22 km   </t>
  </si>
  <si>
    <t xml:space="preserve">Sub-Satel:Lon   =  32°41'44"     Lat   =  -3°42'01"     Height=   398.82 km   </t>
  </si>
  <si>
    <t xml:space="preserve">Sub-Satel:Lon   =  55°58'17"     Lat   = +26°18'37"     Height=   400.00 km   </t>
  </si>
  <si>
    <t>Celestrak</t>
  </si>
  <si>
    <t xml:space="preserve">Sub-Satel:Lon   = 238°03'15"     Lat   = -15°07'01"     Height=   381.98 km   </t>
  </si>
  <si>
    <t xml:space="preserve">Sub-Satel:Lon   = 322°33'37"     Lat   = -51°11'41"     Height=   402.52 km   </t>
  </si>
  <si>
    <t xml:space="preserve">Sub-Satel:Lon   = 268°30'28"     Lat   = -42°04'23"     Height=   393.36 km   </t>
  </si>
  <si>
    <t xml:space="preserve">Sub-Satel:Lon   = 215°42'35"     Lat   = +15°30'25"     Height=   381.35 km   </t>
  </si>
  <si>
    <t>Heure</t>
  </si>
  <si>
    <t>130°41'21"</t>
  </si>
  <si>
    <t>Longitude</t>
  </si>
  <si>
    <t>Latitude</t>
  </si>
  <si>
    <t xml:space="preserve">+51°06'15" </t>
  </si>
  <si>
    <t xml:space="preserve">185°00'26" </t>
  </si>
  <si>
    <t>+42°21'34"</t>
  </si>
  <si>
    <t>Altitude</t>
  </si>
  <si>
    <t>183°11'56"</t>
  </si>
  <si>
    <t>+19°46'36"</t>
  </si>
  <si>
    <t>-10°36'43"</t>
  </si>
  <si>
    <t>+45°09'18"</t>
  </si>
  <si>
    <t>+51°23'09"</t>
  </si>
  <si>
    <t>116°04'40"</t>
  </si>
  <si>
    <t>+49°52'34"</t>
  </si>
  <si>
    <t xml:space="preserve">+38°44'31" </t>
  </si>
  <si>
    <t>+33°45'20"</t>
  </si>
  <si>
    <t>157°04'10"</t>
  </si>
  <si>
    <t>+28°40'52"</t>
  </si>
  <si>
    <t>181°01'02"</t>
  </si>
  <si>
    <t>-38°35'23"</t>
  </si>
  <si>
    <t>004°15'28"</t>
  </si>
  <si>
    <t>026°37'58"</t>
  </si>
  <si>
    <t>040°39'26"</t>
  </si>
  <si>
    <t>047°34'23"</t>
  </si>
  <si>
    <t xml:space="preserve">053°59'10" </t>
  </si>
  <si>
    <t>059°57'25"</t>
  </si>
  <si>
    <t>086°33'46"</t>
  </si>
  <si>
    <t>Longitude (dec)</t>
  </si>
  <si>
    <t>Deg</t>
  </si>
  <si>
    <t>Min</t>
  </si>
  <si>
    <t>Sec</t>
  </si>
  <si>
    <t>Latitude (dec)</t>
  </si>
  <si>
    <t>Video ATV</t>
  </si>
  <si>
    <t>Docking</t>
  </si>
  <si>
    <t>Distance (m)</t>
  </si>
  <si>
    <t>vitesse relative (m/s)</t>
  </si>
  <si>
    <t>Index video</t>
  </si>
  <si>
    <t>Simu</t>
  </si>
  <si>
    <t>Ecart heure</t>
  </si>
  <si>
    <t>S4.1</t>
  </si>
  <si>
    <t xml:space="preserve">S4 </t>
  </si>
  <si>
    <t>Video NASA</t>
  </si>
  <si>
    <t>Video astralpackrat</t>
  </si>
  <si>
    <t>Video SpaceVidsnet</t>
  </si>
  <si>
    <t>S3</t>
  </si>
  <si>
    <t>Flickr ESA</t>
  </si>
  <si>
    <t>www.youtube.com/watch?v=cdKSneYBnbk&amp;feature=related</t>
  </si>
  <si>
    <t>Source</t>
  </si>
  <si>
    <t>Data compilation/Analysis made by Gil DENIS (Planète Sciences - Un autre regard sur la Terre)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</si>
</sst>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0000"/>
    <numFmt numFmtId="167" formatCode="[h]:mm:ss;@"/>
    <numFmt numFmtId="168" formatCode="h:mm:ss;@"/>
  </numFmts>
  <fonts count="41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45" applyAlignment="1" applyProtection="1">
      <alignment/>
      <protection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2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166" fontId="0" fillId="0" borderId="11" xfId="0" applyNumberFormat="1" applyBorder="1" applyAlignment="1">
      <alignment/>
    </xf>
    <xf numFmtId="0" fontId="3" fillId="0" borderId="11" xfId="0" applyFont="1" applyBorder="1" applyAlignment="1">
      <alignment/>
    </xf>
    <xf numFmtId="168" fontId="0" fillId="0" borderId="11" xfId="0" applyNumberFormat="1" applyBorder="1" applyAlignment="1">
      <alignment/>
    </xf>
    <xf numFmtId="167" fontId="0" fillId="0" borderId="11" xfId="0" applyNumberFormat="1" applyBorder="1" applyAlignment="1">
      <alignment/>
    </xf>
    <xf numFmtId="46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21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3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cdKSneYBnbk&amp;feature=relate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2" max="2" width="19.28125" style="0" customWidth="1"/>
    <col min="3" max="3" width="15.28125" style="0" hidden="1" customWidth="1"/>
    <col min="9" max="11" width="0" style="0" hidden="1" customWidth="1"/>
    <col min="12" max="12" width="14.421875" style="0" customWidth="1"/>
    <col min="13" max="14" width="14.421875" style="0" hidden="1" customWidth="1"/>
    <col min="15" max="15" width="0" style="0" hidden="1" customWidth="1"/>
    <col min="16" max="16" width="13.00390625" style="0" customWidth="1"/>
    <col min="18" max="18" width="16.140625" style="0" customWidth="1"/>
    <col min="19" max="19" width="63.57421875" style="0" customWidth="1"/>
  </cols>
  <sheetData>
    <row r="1" spans="1:4" ht="12.75">
      <c r="A1" s="7" t="s">
        <v>5</v>
      </c>
      <c r="D1" s="6" t="s">
        <v>65</v>
      </c>
    </row>
    <row r="2" spans="1:3" ht="12.75">
      <c r="A2" t="s">
        <v>1</v>
      </c>
      <c r="B2" t="s">
        <v>3</v>
      </c>
      <c r="C2" t="s">
        <v>6</v>
      </c>
    </row>
    <row r="3" spans="1:5" ht="12.75">
      <c r="A3" t="s">
        <v>2</v>
      </c>
      <c r="B3">
        <v>92.3</v>
      </c>
      <c r="C3" t="s">
        <v>4</v>
      </c>
      <c r="E3" t="s">
        <v>4</v>
      </c>
    </row>
    <row r="5" ht="12.75">
      <c r="A5" s="5" t="s">
        <v>67</v>
      </c>
    </row>
    <row r="7" spans="2:19" ht="12.7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ht="25.5">
      <c r="B8" s="9" t="s">
        <v>66</v>
      </c>
      <c r="C8" s="9" t="s">
        <v>57</v>
      </c>
      <c r="D8" s="9" t="s">
        <v>55</v>
      </c>
      <c r="E8" s="9" t="s">
        <v>18</v>
      </c>
      <c r="F8" s="9" t="s">
        <v>20</v>
      </c>
      <c r="G8" s="9" t="s">
        <v>21</v>
      </c>
      <c r="H8" s="9" t="s">
        <v>25</v>
      </c>
      <c r="I8" s="9" t="s">
        <v>47</v>
      </c>
      <c r="J8" s="9" t="s">
        <v>48</v>
      </c>
      <c r="K8" s="9" t="s">
        <v>49</v>
      </c>
      <c r="L8" s="9" t="s">
        <v>46</v>
      </c>
      <c r="M8" s="9" t="s">
        <v>47</v>
      </c>
      <c r="N8" s="9" t="s">
        <v>48</v>
      </c>
      <c r="O8" s="9" t="s">
        <v>49</v>
      </c>
      <c r="P8" s="9" t="s">
        <v>50</v>
      </c>
      <c r="Q8" s="9" t="s">
        <v>53</v>
      </c>
      <c r="R8" s="9" t="s">
        <v>54</v>
      </c>
      <c r="S8" s="10" t="s">
        <v>13</v>
      </c>
    </row>
    <row r="9" spans="2:19" ht="15">
      <c r="B9" s="11" t="s">
        <v>56</v>
      </c>
      <c r="C9" s="11"/>
      <c r="D9" s="11"/>
      <c r="E9" s="12">
        <v>0.7916666666666666</v>
      </c>
      <c r="F9" s="11" t="s">
        <v>19</v>
      </c>
      <c r="G9" s="11" t="s">
        <v>22</v>
      </c>
      <c r="H9" s="11">
        <v>400.46</v>
      </c>
      <c r="I9" s="11"/>
      <c r="J9" s="11"/>
      <c r="K9" s="11"/>
      <c r="L9" s="11"/>
      <c r="M9" s="11"/>
      <c r="N9" s="11"/>
      <c r="O9" s="11"/>
      <c r="P9" s="11"/>
      <c r="Q9" s="13"/>
      <c r="R9" s="13"/>
      <c r="S9" s="14"/>
    </row>
    <row r="10" spans="2:19" ht="15">
      <c r="B10" s="11" t="s">
        <v>56</v>
      </c>
      <c r="C10" s="11"/>
      <c r="D10" s="11"/>
      <c r="E10" s="12">
        <v>0.7986111111111112</v>
      </c>
      <c r="F10" s="11" t="s">
        <v>23</v>
      </c>
      <c r="G10" s="11" t="s">
        <v>24</v>
      </c>
      <c r="H10" s="11">
        <v>391.69</v>
      </c>
      <c r="I10" s="11"/>
      <c r="J10" s="11"/>
      <c r="K10" s="11"/>
      <c r="L10" s="11"/>
      <c r="M10" s="11"/>
      <c r="N10" s="11"/>
      <c r="O10" s="11"/>
      <c r="P10" s="11"/>
      <c r="Q10" s="13"/>
      <c r="R10" s="13"/>
      <c r="S10" s="14"/>
    </row>
    <row r="11" spans="2:19" ht="15">
      <c r="B11" s="11" t="s">
        <v>56</v>
      </c>
      <c r="C11" s="11"/>
      <c r="D11" s="11"/>
      <c r="E11" s="12">
        <v>0.8055555555555555</v>
      </c>
      <c r="F11" s="11"/>
      <c r="G11" s="11"/>
      <c r="H11" s="11">
        <v>381.35</v>
      </c>
      <c r="I11" s="11"/>
      <c r="J11" s="11"/>
      <c r="K11" s="11"/>
      <c r="L11" s="11"/>
      <c r="M11" s="11"/>
      <c r="N11" s="11"/>
      <c r="O11" s="11"/>
      <c r="P11" s="11"/>
      <c r="Q11" s="13"/>
      <c r="R11" s="13"/>
      <c r="S11" s="14" t="s">
        <v>17</v>
      </c>
    </row>
    <row r="12" spans="2:19" ht="15">
      <c r="B12" s="11" t="s">
        <v>56</v>
      </c>
      <c r="C12" s="11"/>
      <c r="D12" s="11"/>
      <c r="E12" s="12">
        <v>0.8125</v>
      </c>
      <c r="F12" s="11"/>
      <c r="G12" s="11"/>
      <c r="H12" s="11">
        <v>381.98</v>
      </c>
      <c r="I12" s="11"/>
      <c r="J12" s="11"/>
      <c r="K12" s="11"/>
      <c r="L12" s="11"/>
      <c r="M12" s="11"/>
      <c r="N12" s="11"/>
      <c r="O12" s="11"/>
      <c r="P12" s="11"/>
      <c r="Q12" s="13"/>
      <c r="R12" s="13"/>
      <c r="S12" s="14" t="s">
        <v>14</v>
      </c>
    </row>
    <row r="13" spans="2:19" ht="15">
      <c r="B13" s="11" t="s">
        <v>56</v>
      </c>
      <c r="C13" s="11"/>
      <c r="D13" s="11"/>
      <c r="E13" s="12">
        <v>0.8194444444444445</v>
      </c>
      <c r="F13" s="11"/>
      <c r="G13" s="11"/>
      <c r="H13" s="11">
        <v>393.36</v>
      </c>
      <c r="I13" s="11"/>
      <c r="J13" s="11"/>
      <c r="K13" s="11"/>
      <c r="L13" s="11"/>
      <c r="M13" s="11"/>
      <c r="N13" s="11"/>
      <c r="O13" s="11"/>
      <c r="P13" s="11"/>
      <c r="Q13" s="13"/>
      <c r="R13" s="13"/>
      <c r="S13" s="14" t="s">
        <v>16</v>
      </c>
    </row>
    <row r="14" spans="2:19" ht="15">
      <c r="B14" s="11" t="s">
        <v>56</v>
      </c>
      <c r="C14" s="11"/>
      <c r="D14" s="11"/>
      <c r="E14" s="12">
        <v>0.8263888888888888</v>
      </c>
      <c r="F14" s="11"/>
      <c r="G14" s="11"/>
      <c r="H14" s="11">
        <v>402.52</v>
      </c>
      <c r="I14" s="11"/>
      <c r="J14" s="11"/>
      <c r="K14" s="11"/>
      <c r="L14" s="11"/>
      <c r="M14" s="11"/>
      <c r="N14" s="11"/>
      <c r="O14" s="11"/>
      <c r="P14" s="11"/>
      <c r="Q14" s="13"/>
      <c r="R14" s="13"/>
      <c r="S14" s="14" t="s">
        <v>15</v>
      </c>
    </row>
    <row r="15" spans="1:19" ht="15">
      <c r="A15" s="1"/>
      <c r="B15" s="11" t="s">
        <v>56</v>
      </c>
      <c r="C15" s="11"/>
      <c r="D15" s="11"/>
      <c r="E15" s="12">
        <v>0.8333333333333334</v>
      </c>
      <c r="F15" s="11"/>
      <c r="G15" s="11"/>
      <c r="H15" s="11">
        <v>402.14</v>
      </c>
      <c r="I15" s="11"/>
      <c r="J15" s="11"/>
      <c r="K15" s="11"/>
      <c r="L15" s="11"/>
      <c r="M15" s="11"/>
      <c r="N15" s="11"/>
      <c r="O15" s="11"/>
      <c r="P15" s="11"/>
      <c r="Q15" s="13"/>
      <c r="R15" s="13"/>
      <c r="S15" s="14" t="s">
        <v>0</v>
      </c>
    </row>
    <row r="16" spans="1:19" ht="15">
      <c r="A16" s="1"/>
      <c r="B16" s="11" t="s">
        <v>56</v>
      </c>
      <c r="C16" s="11"/>
      <c r="D16" s="11"/>
      <c r="E16" s="12">
        <v>0.8402777777777778</v>
      </c>
      <c r="F16" s="11"/>
      <c r="G16" s="11"/>
      <c r="H16" s="11">
        <v>398.82</v>
      </c>
      <c r="I16" s="11"/>
      <c r="J16" s="11"/>
      <c r="K16" s="11"/>
      <c r="L16" s="11"/>
      <c r="M16" s="11"/>
      <c r="N16" s="11"/>
      <c r="O16" s="11"/>
      <c r="P16" s="11"/>
      <c r="Q16" s="13"/>
      <c r="R16" s="13"/>
      <c r="S16" s="14" t="s">
        <v>11</v>
      </c>
    </row>
    <row r="17" spans="1:19" ht="15">
      <c r="A17" s="1"/>
      <c r="B17" s="11" t="s">
        <v>56</v>
      </c>
      <c r="C17" s="11"/>
      <c r="D17" s="11"/>
      <c r="E17" s="12">
        <v>0.8472222222222222</v>
      </c>
      <c r="F17" s="11"/>
      <c r="G17" s="11"/>
      <c r="H17" s="11">
        <v>400</v>
      </c>
      <c r="I17" s="11"/>
      <c r="J17" s="11"/>
      <c r="K17" s="11"/>
      <c r="L17" s="11"/>
      <c r="M17" s="11"/>
      <c r="N17" s="11"/>
      <c r="O17" s="11"/>
      <c r="P17" s="11"/>
      <c r="Q17" s="13"/>
      <c r="R17" s="13"/>
      <c r="S17" s="14" t="s">
        <v>12</v>
      </c>
    </row>
    <row r="18" spans="1:19" ht="15">
      <c r="A18" s="1"/>
      <c r="B18" s="11" t="s">
        <v>56</v>
      </c>
      <c r="C18" s="11"/>
      <c r="D18" s="11"/>
      <c r="E18" s="12">
        <v>0.8541666666666666</v>
      </c>
      <c r="F18" s="11"/>
      <c r="G18" s="11"/>
      <c r="H18" s="11">
        <v>401.22</v>
      </c>
      <c r="I18" s="11"/>
      <c r="J18" s="11"/>
      <c r="K18" s="11"/>
      <c r="L18" s="11"/>
      <c r="M18" s="11"/>
      <c r="N18" s="11"/>
      <c r="O18" s="11"/>
      <c r="P18" s="11"/>
      <c r="Q18" s="13"/>
      <c r="R18" s="13"/>
      <c r="S18" s="14" t="s">
        <v>10</v>
      </c>
    </row>
    <row r="19" spans="1:19" ht="15">
      <c r="A19" s="1"/>
      <c r="B19" s="11" t="s">
        <v>56</v>
      </c>
      <c r="C19" s="11"/>
      <c r="D19" s="11"/>
      <c r="E19" s="12">
        <v>0.8611111111111112</v>
      </c>
      <c r="F19" s="15" t="str">
        <f>"151°20'14"""</f>
        <v>151°20'14"</v>
      </c>
      <c r="G19" s="15" t="str">
        <f>"+46°42'25"</f>
        <v>+46°42'25</v>
      </c>
      <c r="H19" s="11">
        <v>394.32</v>
      </c>
      <c r="I19" s="11">
        <f>VALUE(MID(F19,1,3))</f>
        <v>151</v>
      </c>
      <c r="J19" s="11">
        <f>VALUE(MID(F19,5,2))</f>
        <v>20</v>
      </c>
      <c r="K19" s="11">
        <f>VALUE(MID(F19,8,2))</f>
        <v>14</v>
      </c>
      <c r="L19" s="16">
        <f>I19+J19/60+K19/3600</f>
        <v>151.33722222222224</v>
      </c>
      <c r="M19" s="11">
        <f>VALUE(MID(G19,1,3))</f>
        <v>46</v>
      </c>
      <c r="N19" s="11">
        <f>VALUE(MID(G19,5,2))</f>
        <v>42</v>
      </c>
      <c r="O19" s="11">
        <f>VALUE(MID(G19,8,2))</f>
        <v>25</v>
      </c>
      <c r="P19" s="16">
        <f>IF(M19&gt;=0,M19+N19/60+O19/3600,M19-N19/60-O19/3600)</f>
        <v>46.706944444444446</v>
      </c>
      <c r="Q19" s="13"/>
      <c r="R19" s="13"/>
      <c r="S19" s="14"/>
    </row>
    <row r="20" spans="1:19" ht="15">
      <c r="A20" s="1"/>
      <c r="B20" s="11" t="s">
        <v>56</v>
      </c>
      <c r="C20" s="11"/>
      <c r="D20" s="11"/>
      <c r="E20" s="12">
        <v>0.8680555555555555</v>
      </c>
      <c r="F20" s="15" t="str">
        <f>"186°41'19"</f>
        <v>186°41'19</v>
      </c>
      <c r="G20" s="15" t="str">
        <f>"+22°13'29"</f>
        <v>+22°13'29</v>
      </c>
      <c r="H20" s="11">
        <v>383.11</v>
      </c>
      <c r="I20" s="11">
        <f>VALUE(MID(F20,1,3))</f>
        <v>186</v>
      </c>
      <c r="J20" s="11">
        <f>VALUE(MID(F20,5,2))</f>
        <v>41</v>
      </c>
      <c r="K20" s="11">
        <f>VALUE(MID(F20,8,2))</f>
        <v>19</v>
      </c>
      <c r="L20" s="16">
        <f>I20+J20/60+K20/3600</f>
        <v>186.68861111111113</v>
      </c>
      <c r="M20" s="11">
        <f>VALUE(MID(G20,1,3))</f>
        <v>22</v>
      </c>
      <c r="N20" s="11">
        <f>VALUE(MID(G20,5,2))</f>
        <v>13</v>
      </c>
      <c r="O20" s="11">
        <f>VALUE(MID(G20,8,2))</f>
        <v>29</v>
      </c>
      <c r="P20" s="16">
        <f>IF(M20&gt;=0,M20+N20/60+O20/3600,M20-N20/60-O20/3600)</f>
        <v>22.22472222222222</v>
      </c>
      <c r="Q20" s="13"/>
      <c r="R20" s="13"/>
      <c r="S20" s="14"/>
    </row>
    <row r="21" spans="1:19" ht="15">
      <c r="A21" s="1"/>
      <c r="B21" s="11" t="s">
        <v>56</v>
      </c>
      <c r="C21" s="11"/>
      <c r="D21" s="11"/>
      <c r="E21" s="12">
        <v>0.875</v>
      </c>
      <c r="F21" s="11"/>
      <c r="G21" s="11"/>
      <c r="H21" s="11">
        <v>380.6</v>
      </c>
      <c r="I21" s="11"/>
      <c r="J21" s="11"/>
      <c r="K21" s="11"/>
      <c r="L21" s="11"/>
      <c r="M21" s="11"/>
      <c r="N21" s="11"/>
      <c r="O21" s="11"/>
      <c r="P21" s="11"/>
      <c r="Q21" s="13"/>
      <c r="R21" s="13"/>
      <c r="S21" s="14" t="s">
        <v>7</v>
      </c>
    </row>
    <row r="22" spans="1:19" ht="15">
      <c r="A22" s="1"/>
      <c r="B22" s="11" t="s">
        <v>64</v>
      </c>
      <c r="C22" s="11"/>
      <c r="D22" s="11"/>
      <c r="E22" s="12">
        <v>0.8796296296296297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3">
        <v>316.8</v>
      </c>
      <c r="R22" s="13"/>
      <c r="S22" s="14"/>
    </row>
    <row r="23" spans="1:19" ht="15">
      <c r="A23" s="1"/>
      <c r="B23" s="11" t="s">
        <v>64</v>
      </c>
      <c r="C23" s="11"/>
      <c r="D23" s="11"/>
      <c r="E23" s="12">
        <v>0.8797453703703703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3">
        <v>312.2</v>
      </c>
      <c r="R23" s="13"/>
      <c r="S23" s="14"/>
    </row>
    <row r="24" spans="1:19" ht="15">
      <c r="A24" s="1"/>
      <c r="B24" s="11" t="s">
        <v>56</v>
      </c>
      <c r="C24" s="11"/>
      <c r="D24" s="11"/>
      <c r="E24" s="12">
        <v>0.8819444444444445</v>
      </c>
      <c r="F24" s="11"/>
      <c r="G24" s="11"/>
      <c r="H24" s="11">
        <v>390.44</v>
      </c>
      <c r="I24" s="11"/>
      <c r="J24" s="11"/>
      <c r="K24" s="11"/>
      <c r="L24" s="11"/>
      <c r="M24" s="11"/>
      <c r="N24" s="11"/>
      <c r="O24" s="11"/>
      <c r="P24" s="11"/>
      <c r="Q24" s="13"/>
      <c r="R24" s="13"/>
      <c r="S24" s="14" t="s">
        <v>8</v>
      </c>
    </row>
    <row r="25" spans="1:19" ht="15">
      <c r="A25" s="1"/>
      <c r="B25" s="11" t="s">
        <v>64</v>
      </c>
      <c r="C25" s="11"/>
      <c r="D25" s="11"/>
      <c r="E25" s="12">
        <v>0.8819212962962962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3">
        <v>280.7</v>
      </c>
      <c r="R25" s="13"/>
      <c r="S25" s="14"/>
    </row>
    <row r="26" spans="1:19" ht="15">
      <c r="A26" s="1"/>
      <c r="B26" s="11" t="s">
        <v>64</v>
      </c>
      <c r="C26" s="11"/>
      <c r="D26" s="11"/>
      <c r="E26" s="12">
        <v>0.8828472222222222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3">
        <v>280.6</v>
      </c>
      <c r="R26" s="13"/>
      <c r="S26" s="14"/>
    </row>
    <row r="27" spans="1:19" ht="15">
      <c r="A27" s="1"/>
      <c r="B27" s="11" t="s">
        <v>64</v>
      </c>
      <c r="C27" s="11"/>
      <c r="D27" s="11"/>
      <c r="E27" s="12">
        <v>0.8883912037037037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3">
        <v>280.7</v>
      </c>
      <c r="R27" s="13"/>
      <c r="S27" s="14"/>
    </row>
    <row r="28" spans="1:19" ht="15">
      <c r="A28" s="1"/>
      <c r="B28" s="11" t="s">
        <v>56</v>
      </c>
      <c r="C28" s="11"/>
      <c r="D28" s="11"/>
      <c r="E28" s="12">
        <v>0.8888888888888888</v>
      </c>
      <c r="F28" s="11"/>
      <c r="G28" s="11"/>
      <c r="H28" s="11">
        <v>401.22</v>
      </c>
      <c r="I28" s="11"/>
      <c r="J28" s="11"/>
      <c r="K28" s="11"/>
      <c r="L28" s="11"/>
      <c r="M28" s="11"/>
      <c r="N28" s="11"/>
      <c r="O28" s="11"/>
      <c r="P28" s="11"/>
      <c r="Q28" s="13"/>
      <c r="R28" s="13"/>
      <c r="S28" s="14" t="s">
        <v>9</v>
      </c>
    </row>
    <row r="29" spans="1:19" ht="15">
      <c r="A29" s="1"/>
      <c r="B29" s="11" t="s">
        <v>56</v>
      </c>
      <c r="C29" s="11"/>
      <c r="D29" s="11"/>
      <c r="E29" s="12">
        <v>0.8958333333333334</v>
      </c>
      <c r="F29" s="11" t="str">
        <f>"336°22'30"</f>
        <v>336°22'30</v>
      </c>
      <c r="G29" s="11" t="s">
        <v>38</v>
      </c>
      <c r="H29" s="11">
        <v>402.83</v>
      </c>
      <c r="I29" s="11">
        <f>VALUE(MID(F29,1,3))</f>
        <v>336</v>
      </c>
      <c r="J29" s="11">
        <f>VALUE(MID(F29,5,2))</f>
        <v>22</v>
      </c>
      <c r="K29" s="11">
        <f>VALUE(MID(F29,8,2))</f>
        <v>30</v>
      </c>
      <c r="L29" s="16">
        <f>I29+J29/60+K29/3600</f>
        <v>336.375</v>
      </c>
      <c r="M29" s="11">
        <f>VALUE(MID(G29,1,3))</f>
        <v>-38</v>
      </c>
      <c r="N29" s="11">
        <f>VALUE(MID(G29,5,2))</f>
        <v>35</v>
      </c>
      <c r="O29" s="11">
        <f>VALUE(MID(G29,8,2))</f>
        <v>23</v>
      </c>
      <c r="P29" s="16">
        <f>IF(M29&gt;=0,M29+N29/60+O29/3600,M29-N29/60-O29/3600)</f>
        <v>-38.58972222222222</v>
      </c>
      <c r="Q29" s="13"/>
      <c r="R29" s="13"/>
      <c r="S29" s="14"/>
    </row>
    <row r="30" spans="1:19" ht="15">
      <c r="A30" s="1"/>
      <c r="B30" s="11" t="s">
        <v>56</v>
      </c>
      <c r="C30" s="11"/>
      <c r="D30" s="11"/>
      <c r="E30" s="12">
        <v>0.9027777777777778</v>
      </c>
      <c r="F30" s="11" t="s">
        <v>39</v>
      </c>
      <c r="G30" s="11" t="s">
        <v>28</v>
      </c>
      <c r="H30" s="11">
        <v>399.25</v>
      </c>
      <c r="I30" s="11">
        <f>VALUE(MID(F30,1,3))</f>
        <v>4</v>
      </c>
      <c r="J30" s="11">
        <f>VALUE(MID(F30,5,2))</f>
        <v>15</v>
      </c>
      <c r="K30" s="11">
        <f>VALUE(MID(F30,8,2))</f>
        <v>28</v>
      </c>
      <c r="L30" s="16">
        <f>I30+J30/60+K30/3600</f>
        <v>4.257777777777778</v>
      </c>
      <c r="M30" s="11">
        <f>VALUE(MID(G30,1,3))</f>
        <v>-10</v>
      </c>
      <c r="N30" s="11">
        <f>VALUE(MID(G30,5,2))</f>
        <v>36</v>
      </c>
      <c r="O30" s="11">
        <f>VALUE(MID(G30,8,2))</f>
        <v>43</v>
      </c>
      <c r="P30" s="16">
        <f>IF(M30&gt;=0,M30+N30/60+O30/3600,M30-N30/60-O30/3600)</f>
        <v>-10.611944444444443</v>
      </c>
      <c r="Q30" s="13"/>
      <c r="R30" s="13"/>
      <c r="S30" s="14"/>
    </row>
    <row r="31" spans="1:19" ht="15">
      <c r="A31" s="26" t="s">
        <v>63</v>
      </c>
      <c r="B31" s="11" t="s">
        <v>62</v>
      </c>
      <c r="C31" s="11"/>
      <c r="D31" s="11"/>
      <c r="E31" s="12">
        <v>0.907199074074074</v>
      </c>
      <c r="F31" s="11"/>
      <c r="G31" s="11"/>
      <c r="H31" s="11"/>
      <c r="I31" s="11"/>
      <c r="J31" s="11"/>
      <c r="K31" s="11"/>
      <c r="L31" s="16"/>
      <c r="M31" s="11"/>
      <c r="N31" s="11"/>
      <c r="O31" s="11"/>
      <c r="P31" s="16"/>
      <c r="Q31" s="13">
        <v>248.3</v>
      </c>
      <c r="R31" s="13"/>
      <c r="S31" s="14"/>
    </row>
    <row r="32" spans="1:19" ht="15">
      <c r="A32" s="1"/>
      <c r="B32" s="11" t="s">
        <v>62</v>
      </c>
      <c r="C32" s="11"/>
      <c r="D32" s="11"/>
      <c r="E32" s="12">
        <v>0.9092708333333334</v>
      </c>
      <c r="F32" s="11"/>
      <c r="G32" s="11"/>
      <c r="H32" s="11"/>
      <c r="I32" s="11"/>
      <c r="J32" s="11"/>
      <c r="K32" s="11"/>
      <c r="L32" s="16"/>
      <c r="M32" s="11"/>
      <c r="N32" s="11"/>
      <c r="O32" s="11"/>
      <c r="P32" s="16"/>
      <c r="Q32" s="13">
        <v>186.5</v>
      </c>
      <c r="R32" s="13">
        <v>0.4</v>
      </c>
      <c r="S32" s="14"/>
    </row>
    <row r="33" spans="1:19" ht="15">
      <c r="A33" s="1"/>
      <c r="B33" s="11" t="s">
        <v>62</v>
      </c>
      <c r="C33" s="11"/>
      <c r="D33" s="11"/>
      <c r="E33" s="12">
        <v>0.9093634259259259</v>
      </c>
      <c r="F33" s="11"/>
      <c r="G33" s="11"/>
      <c r="H33" s="11"/>
      <c r="I33" s="11"/>
      <c r="J33" s="11"/>
      <c r="K33" s="11"/>
      <c r="L33" s="16"/>
      <c r="M33" s="11"/>
      <c r="N33" s="11"/>
      <c r="O33" s="11"/>
      <c r="P33" s="16"/>
      <c r="Q33" s="13">
        <v>183.3</v>
      </c>
      <c r="R33" s="13">
        <v>0.4</v>
      </c>
      <c r="S33" s="14"/>
    </row>
    <row r="34" spans="1:19" ht="15">
      <c r="A34" s="1"/>
      <c r="B34" s="11" t="s">
        <v>62</v>
      </c>
      <c r="C34" s="11"/>
      <c r="D34" s="11"/>
      <c r="E34" s="12">
        <v>0.9096064814814815</v>
      </c>
      <c r="F34" s="11"/>
      <c r="G34" s="11"/>
      <c r="H34" s="11"/>
      <c r="I34" s="11"/>
      <c r="J34" s="11"/>
      <c r="K34" s="11"/>
      <c r="L34" s="16"/>
      <c r="M34" s="11"/>
      <c r="N34" s="11"/>
      <c r="O34" s="11"/>
      <c r="P34" s="16"/>
      <c r="Q34" s="13">
        <v>173.9</v>
      </c>
      <c r="R34" s="13">
        <v>0.38</v>
      </c>
      <c r="S34" s="14"/>
    </row>
    <row r="35" spans="1:19" ht="15">
      <c r="A35" s="1"/>
      <c r="B35" s="11" t="s">
        <v>62</v>
      </c>
      <c r="C35" s="11"/>
      <c r="D35" s="11"/>
      <c r="E35" s="12">
        <v>0.9097222222222222</v>
      </c>
      <c r="F35" s="11"/>
      <c r="G35" s="11"/>
      <c r="H35" s="11"/>
      <c r="I35" s="11"/>
      <c r="J35" s="11"/>
      <c r="K35" s="11"/>
      <c r="L35" s="16"/>
      <c r="M35" s="11"/>
      <c r="N35" s="11"/>
      <c r="O35" s="11"/>
      <c r="P35" s="16"/>
      <c r="Q35" s="13">
        <v>170.2</v>
      </c>
      <c r="R35" s="13">
        <v>0.38</v>
      </c>
      <c r="S35" s="14"/>
    </row>
    <row r="36" spans="1:19" ht="15">
      <c r="A36" s="1"/>
      <c r="B36" s="11" t="s">
        <v>56</v>
      </c>
      <c r="C36" s="11"/>
      <c r="D36" s="11"/>
      <c r="E36" s="12">
        <v>0.9097222222222222</v>
      </c>
      <c r="F36" s="11" t="s">
        <v>40</v>
      </c>
      <c r="G36" s="11" t="s">
        <v>27</v>
      </c>
      <c r="H36" s="11">
        <v>399.38</v>
      </c>
      <c r="I36" s="11">
        <f>VALUE(MID(F36,1,3))</f>
        <v>26</v>
      </c>
      <c r="J36" s="11">
        <f>VALUE(MID(F36,5,2))</f>
        <v>37</v>
      </c>
      <c r="K36" s="11">
        <f>VALUE(MID(F36,8,2))</f>
        <v>58</v>
      </c>
      <c r="L36" s="16">
        <f>I36+J36/60+K36/3600</f>
        <v>26.63277777777778</v>
      </c>
      <c r="M36" s="11">
        <f>VALUE(MID(G36,1,3))</f>
        <v>19</v>
      </c>
      <c r="N36" s="11">
        <f>VALUE(MID(G36,5,2))</f>
        <v>46</v>
      </c>
      <c r="O36" s="11">
        <f>VALUE(MID(G36,8,2))</f>
        <v>36</v>
      </c>
      <c r="P36" s="16">
        <f>IF(M36&gt;=0,M36+N36/60+O36/3600,M36-N36/60-O36/3600)</f>
        <v>19.776666666666667</v>
      </c>
      <c r="Q36" s="13"/>
      <c r="R36" s="13"/>
      <c r="S36" s="14"/>
    </row>
    <row r="37" spans="1:19" ht="15">
      <c r="A37" s="1"/>
      <c r="B37" s="11" t="s">
        <v>62</v>
      </c>
      <c r="C37" s="11"/>
      <c r="D37" s="11"/>
      <c r="E37" s="12">
        <v>0.910335648148148</v>
      </c>
      <c r="F37" s="11"/>
      <c r="G37" s="11"/>
      <c r="H37" s="11"/>
      <c r="I37" s="11"/>
      <c r="J37" s="11"/>
      <c r="K37" s="11"/>
      <c r="L37" s="16"/>
      <c r="M37" s="11"/>
      <c r="N37" s="11"/>
      <c r="O37" s="11"/>
      <c r="P37" s="16"/>
      <c r="Q37" s="13">
        <v>153.3</v>
      </c>
      <c r="R37" s="13">
        <v>0.31</v>
      </c>
      <c r="S37" s="14"/>
    </row>
    <row r="38" spans="1:19" ht="15">
      <c r="A38" s="1"/>
      <c r="B38" s="11" t="s">
        <v>62</v>
      </c>
      <c r="C38" s="11"/>
      <c r="D38" s="11"/>
      <c r="E38" s="12">
        <v>0.9104166666666668</v>
      </c>
      <c r="F38" s="11"/>
      <c r="G38" s="11"/>
      <c r="H38" s="11"/>
      <c r="I38" s="11"/>
      <c r="J38" s="11"/>
      <c r="K38" s="11"/>
      <c r="L38" s="16"/>
      <c r="M38" s="11"/>
      <c r="N38" s="11"/>
      <c r="O38" s="11"/>
      <c r="P38" s="16"/>
      <c r="Q38" s="13">
        <v>151.4</v>
      </c>
      <c r="R38" s="13">
        <v>0.3</v>
      </c>
      <c r="S38" s="14"/>
    </row>
    <row r="39" spans="1:19" ht="15">
      <c r="A39" s="1"/>
      <c r="B39" s="11" t="s">
        <v>62</v>
      </c>
      <c r="C39" s="11"/>
      <c r="D39" s="11"/>
      <c r="E39" s="12">
        <v>0.9109837962962963</v>
      </c>
      <c r="F39" s="11"/>
      <c r="G39" s="11"/>
      <c r="H39" s="11"/>
      <c r="I39" s="11"/>
      <c r="J39" s="11"/>
      <c r="K39" s="11"/>
      <c r="L39" s="16"/>
      <c r="M39" s="11"/>
      <c r="N39" s="11"/>
      <c r="O39" s="11"/>
      <c r="P39" s="16"/>
      <c r="Q39" s="13">
        <v>137.2</v>
      </c>
      <c r="R39" s="13"/>
      <c r="S39" s="14"/>
    </row>
    <row r="40" spans="1:19" ht="15">
      <c r="A40" s="1"/>
      <c r="B40" s="17" t="s">
        <v>61</v>
      </c>
      <c r="C40" s="11"/>
      <c r="D40" s="11"/>
      <c r="E40" s="12">
        <v>0.9118055555555555</v>
      </c>
      <c r="F40" s="11"/>
      <c r="G40" s="11"/>
      <c r="H40" s="11"/>
      <c r="I40" s="11"/>
      <c r="J40" s="11"/>
      <c r="K40" s="11"/>
      <c r="L40" s="16"/>
      <c r="M40" s="11"/>
      <c r="N40" s="11"/>
      <c r="O40" s="11"/>
      <c r="P40" s="16"/>
      <c r="Q40" s="13">
        <v>113.4</v>
      </c>
      <c r="R40" s="13"/>
      <c r="S40" s="14"/>
    </row>
    <row r="41" spans="1:19" ht="15">
      <c r="A41" s="1"/>
      <c r="B41" s="17" t="s">
        <v>61</v>
      </c>
      <c r="C41" s="11"/>
      <c r="D41" s="11"/>
      <c r="E41" s="12">
        <v>0.9125</v>
      </c>
      <c r="F41" s="11"/>
      <c r="G41" s="11"/>
      <c r="H41" s="11"/>
      <c r="I41" s="11"/>
      <c r="J41" s="11"/>
      <c r="K41" s="11"/>
      <c r="L41" s="16"/>
      <c r="M41" s="11"/>
      <c r="N41" s="11"/>
      <c r="O41" s="11"/>
      <c r="P41" s="16"/>
      <c r="Q41" s="13">
        <v>105</v>
      </c>
      <c r="R41" s="13"/>
      <c r="S41" s="14"/>
    </row>
    <row r="42" spans="1:19" ht="15">
      <c r="A42" s="1"/>
      <c r="B42" s="17" t="s">
        <v>61</v>
      </c>
      <c r="C42" s="11"/>
      <c r="D42" s="11"/>
      <c r="E42" s="12">
        <v>0.9125</v>
      </c>
      <c r="F42" s="11"/>
      <c r="G42" s="11"/>
      <c r="H42" s="11"/>
      <c r="I42" s="11"/>
      <c r="J42" s="11"/>
      <c r="K42" s="11"/>
      <c r="L42" s="16"/>
      <c r="M42" s="11"/>
      <c r="N42" s="11"/>
      <c r="O42" s="11"/>
      <c r="P42" s="16"/>
      <c r="Q42" s="13">
        <v>99.6</v>
      </c>
      <c r="R42" s="13"/>
      <c r="S42" s="14"/>
    </row>
    <row r="43" spans="1:19" ht="15">
      <c r="A43" s="1"/>
      <c r="B43" s="17" t="s">
        <v>61</v>
      </c>
      <c r="C43" s="11"/>
      <c r="D43" s="11"/>
      <c r="E43" s="12">
        <v>0.9131944444444445</v>
      </c>
      <c r="F43" s="11"/>
      <c r="G43" s="11"/>
      <c r="H43" s="11"/>
      <c r="I43" s="11"/>
      <c r="J43" s="11"/>
      <c r="K43" s="11"/>
      <c r="L43" s="16"/>
      <c r="M43" s="11"/>
      <c r="N43" s="11"/>
      <c r="O43" s="11"/>
      <c r="P43" s="16"/>
      <c r="Q43" s="13">
        <v>87.7</v>
      </c>
      <c r="R43" s="13"/>
      <c r="S43" s="14"/>
    </row>
    <row r="44" spans="1:19" ht="15">
      <c r="A44" s="1"/>
      <c r="B44" s="17" t="s">
        <v>61</v>
      </c>
      <c r="C44" s="11"/>
      <c r="D44" s="11"/>
      <c r="E44" s="12">
        <v>0.9131944444444445</v>
      </c>
      <c r="F44" s="11"/>
      <c r="G44" s="11"/>
      <c r="H44" s="11"/>
      <c r="I44" s="11"/>
      <c r="J44" s="11"/>
      <c r="K44" s="11"/>
      <c r="L44" s="16"/>
      <c r="M44" s="11"/>
      <c r="N44" s="11"/>
      <c r="O44" s="11"/>
      <c r="P44" s="16"/>
      <c r="Q44" s="13">
        <v>69.6</v>
      </c>
      <c r="R44" s="13"/>
      <c r="S44" s="14"/>
    </row>
    <row r="45" spans="1:19" ht="15">
      <c r="A45" s="1"/>
      <c r="B45" s="11" t="s">
        <v>56</v>
      </c>
      <c r="C45" s="11"/>
      <c r="D45" s="11"/>
      <c r="E45" s="12">
        <v>0.9131944444444445</v>
      </c>
      <c r="F45" s="11" t="s">
        <v>41</v>
      </c>
      <c r="G45" s="11" t="s">
        <v>34</v>
      </c>
      <c r="H45" s="11">
        <v>400.77</v>
      </c>
      <c r="I45" s="11">
        <f>VALUE(MID(F45,1,3))</f>
        <v>40</v>
      </c>
      <c r="J45" s="11">
        <f>VALUE(MID(F45,5,2))</f>
        <v>39</v>
      </c>
      <c r="K45" s="11">
        <f>VALUE(MID(F45,8,2))</f>
        <v>26</v>
      </c>
      <c r="L45" s="16">
        <f>I45+J45/60+K45/3600</f>
        <v>40.657222222222224</v>
      </c>
      <c r="M45" s="11">
        <f>VALUE(MID(G45,1,3))</f>
        <v>33</v>
      </c>
      <c r="N45" s="11">
        <f>VALUE(MID(G45,5,2))</f>
        <v>45</v>
      </c>
      <c r="O45" s="11">
        <f>VALUE(MID(G45,8,2))</f>
        <v>20</v>
      </c>
      <c r="P45" s="16">
        <f>IF(M45&gt;=0,M45+N45/60+O45/3600,M45-N45/60-O45/3600)</f>
        <v>33.75555555555555</v>
      </c>
      <c r="Q45" s="13"/>
      <c r="R45" s="13"/>
      <c r="S45" s="14"/>
    </row>
    <row r="46" spans="1:19" ht="15">
      <c r="A46" s="1"/>
      <c r="B46" s="11" t="s">
        <v>56</v>
      </c>
      <c r="C46" s="11"/>
      <c r="D46" s="11"/>
      <c r="E46" s="12">
        <v>0.9145833333333333</v>
      </c>
      <c r="F46" s="11" t="s">
        <v>42</v>
      </c>
      <c r="G46" s="11" t="s">
        <v>33</v>
      </c>
      <c r="H46" s="11">
        <v>401.22</v>
      </c>
      <c r="I46" s="11">
        <f>VALUE(MID(F46,1,3))</f>
        <v>47</v>
      </c>
      <c r="J46" s="11">
        <f>VALUE(MID(F46,5,2))</f>
        <v>34</v>
      </c>
      <c r="K46" s="11">
        <f>VALUE(MID(F46,8,2))</f>
        <v>23</v>
      </c>
      <c r="L46" s="16">
        <f>I46+J46/60+K46/3600</f>
        <v>47.573055555555555</v>
      </c>
      <c r="M46" s="11">
        <f>VALUE(MID(G46,1,3))</f>
        <v>38</v>
      </c>
      <c r="N46" s="11">
        <f>VALUE(MID(G46,5,2))</f>
        <v>44</v>
      </c>
      <c r="O46" s="11">
        <f>VALUE(MID(G46,8,2))</f>
        <v>31</v>
      </c>
      <c r="P46" s="16">
        <f>IF(M46&gt;=0,M46+N46/60+O46/3600,M46-N46/60-O46/3600)</f>
        <v>38.74194444444444</v>
      </c>
      <c r="Q46" s="13"/>
      <c r="R46" s="13"/>
      <c r="S46" s="14"/>
    </row>
    <row r="47" spans="1:19" ht="15">
      <c r="A47" s="1"/>
      <c r="B47" s="11" t="s">
        <v>56</v>
      </c>
      <c r="C47" s="11"/>
      <c r="D47" s="11"/>
      <c r="E47" s="12">
        <v>0.9157175925925927</v>
      </c>
      <c r="F47" s="11" t="s">
        <v>43</v>
      </c>
      <c r="G47" s="11" t="str">
        <f>"+42°25'17"</f>
        <v>+42°25'17</v>
      </c>
      <c r="H47" s="11">
        <v>401.44</v>
      </c>
      <c r="I47" s="11">
        <f>VALUE(MID(F47,1,3))</f>
        <v>53</v>
      </c>
      <c r="J47" s="11">
        <f>VALUE(MID(F47,5,2))</f>
        <v>59</v>
      </c>
      <c r="K47" s="11">
        <f>VALUE(MID(F47,8,2))</f>
        <v>10</v>
      </c>
      <c r="L47" s="16">
        <f>I47+J47/60+K47/3600</f>
        <v>53.986111111111114</v>
      </c>
      <c r="M47" s="11">
        <f>VALUE(MID(G47,1,3))</f>
        <v>42</v>
      </c>
      <c r="N47" s="11">
        <f>VALUE(MID(G47,5,2))</f>
        <v>25</v>
      </c>
      <c r="O47" s="11">
        <f>VALUE(MID(G47,8,2))</f>
        <v>17</v>
      </c>
      <c r="P47" s="16">
        <f>IF(M47&gt;=0,M47+N47/60+O47/3600,M47-N47/60-O47/3600)</f>
        <v>42.421388888888885</v>
      </c>
      <c r="Q47" s="13"/>
      <c r="R47" s="13"/>
      <c r="S47" s="14"/>
    </row>
    <row r="48" spans="1:19" ht="15">
      <c r="A48" s="1"/>
      <c r="B48" s="11" t="s">
        <v>61</v>
      </c>
      <c r="C48" s="11"/>
      <c r="D48" s="11"/>
      <c r="E48" s="12">
        <v>0.9164467592592592</v>
      </c>
      <c r="F48" s="11"/>
      <c r="G48" s="11"/>
      <c r="H48" s="11"/>
      <c r="I48" s="11"/>
      <c r="J48" s="11"/>
      <c r="K48" s="11"/>
      <c r="L48" s="16"/>
      <c r="M48" s="11"/>
      <c r="N48" s="11"/>
      <c r="O48" s="11"/>
      <c r="P48" s="16"/>
      <c r="Q48" s="13">
        <v>55.8</v>
      </c>
      <c r="R48" s="13">
        <v>0.1</v>
      </c>
      <c r="S48" s="14"/>
    </row>
    <row r="49" spans="1:19" ht="15">
      <c r="A49" s="1"/>
      <c r="B49" s="11" t="s">
        <v>56</v>
      </c>
      <c r="C49" s="11"/>
      <c r="D49" s="11"/>
      <c r="E49" s="12">
        <v>0.9166666666666666</v>
      </c>
      <c r="F49" s="11" t="s">
        <v>44</v>
      </c>
      <c r="G49" s="11" t="s">
        <v>29</v>
      </c>
      <c r="H49" s="11">
        <v>401.49</v>
      </c>
      <c r="I49" s="11">
        <f>VALUE(MID(F49,1,3))</f>
        <v>59</v>
      </c>
      <c r="J49" s="11">
        <f>VALUE(MID(F49,5,2))</f>
        <v>57</v>
      </c>
      <c r="K49" s="11">
        <f>VALUE(MID(F49,8,2))</f>
        <v>25</v>
      </c>
      <c r="L49" s="16">
        <f>I49+J49/60+K49/3600</f>
        <v>59.956944444444446</v>
      </c>
      <c r="M49" s="11">
        <f>VALUE(MID(G49,1,3))</f>
        <v>45</v>
      </c>
      <c r="N49" s="11">
        <f>VALUE(MID(G49,5,2))</f>
        <v>9</v>
      </c>
      <c r="O49" s="11">
        <f>VALUE(MID(G49,8,2))</f>
        <v>18</v>
      </c>
      <c r="P49" s="16">
        <f>IF(M49&gt;=0,M49+N49/60+O49/3600,M49-N49/60-O49/3600)</f>
        <v>45.155</v>
      </c>
      <c r="Q49" s="13"/>
      <c r="R49" s="13"/>
      <c r="S49" s="14"/>
    </row>
    <row r="50" spans="1:19" ht="15">
      <c r="A50" s="1"/>
      <c r="B50" s="11" t="s">
        <v>61</v>
      </c>
      <c r="C50" s="11"/>
      <c r="D50" s="11"/>
      <c r="E50" s="12">
        <v>0.9168518518518519</v>
      </c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6"/>
      <c r="Q50" s="13">
        <v>52.6</v>
      </c>
      <c r="R50" s="13"/>
      <c r="S50" s="14"/>
    </row>
    <row r="51" spans="1:19" ht="15">
      <c r="A51" s="1"/>
      <c r="B51" s="11" t="s">
        <v>51</v>
      </c>
      <c r="C51" s="12">
        <f>E51-D51</f>
        <v>0.9167592592592594</v>
      </c>
      <c r="D51" s="12">
        <v>0.0004513888888888889</v>
      </c>
      <c r="E51" s="12">
        <v>0.9172106481481482</v>
      </c>
      <c r="F51" s="11"/>
      <c r="G51" s="11"/>
      <c r="H51" s="11"/>
      <c r="I51" s="11"/>
      <c r="J51" s="11"/>
      <c r="K51" s="11"/>
      <c r="L51" s="16"/>
      <c r="M51" s="11"/>
      <c r="N51" s="11"/>
      <c r="O51" s="11"/>
      <c r="P51" s="16"/>
      <c r="Q51" s="13">
        <v>50</v>
      </c>
      <c r="R51" s="13"/>
      <c r="S51" s="14"/>
    </row>
    <row r="52" spans="1:19" ht="15">
      <c r="A52" s="1"/>
      <c r="B52" s="11" t="s">
        <v>51</v>
      </c>
      <c r="C52" s="12">
        <f>E52-D52</f>
        <v>0.9167708333333334</v>
      </c>
      <c r="D52" s="12">
        <v>0.0005208333333333333</v>
      </c>
      <c r="E52" s="12">
        <v>0.9172916666666667</v>
      </c>
      <c r="F52" s="11"/>
      <c r="G52" s="11"/>
      <c r="H52" s="11">
        <v>401.55</v>
      </c>
      <c r="I52" s="11"/>
      <c r="J52" s="11"/>
      <c r="K52" s="11"/>
      <c r="L52" s="16">
        <v>64.91</v>
      </c>
      <c r="M52" s="11"/>
      <c r="N52" s="11"/>
      <c r="O52" s="11"/>
      <c r="P52" s="16">
        <v>46.99</v>
      </c>
      <c r="Q52" s="13"/>
      <c r="R52" s="13"/>
      <c r="S52" s="14"/>
    </row>
    <row r="53" spans="1:19" ht="15">
      <c r="A53" s="1"/>
      <c r="B53" s="11" t="s">
        <v>61</v>
      </c>
      <c r="C53" s="12"/>
      <c r="D53" s="12"/>
      <c r="E53" s="12">
        <v>0.9175231481481482</v>
      </c>
      <c r="F53" s="11"/>
      <c r="G53" s="11"/>
      <c r="H53" s="11"/>
      <c r="I53" s="11"/>
      <c r="J53" s="11"/>
      <c r="K53" s="11"/>
      <c r="L53" s="16"/>
      <c r="M53" s="11"/>
      <c r="N53" s="11"/>
      <c r="O53" s="11"/>
      <c r="P53" s="16"/>
      <c r="Q53" s="13">
        <v>47.9</v>
      </c>
      <c r="R53" s="13">
        <v>0.08</v>
      </c>
      <c r="S53" s="14"/>
    </row>
    <row r="54" spans="1:19" ht="15">
      <c r="A54" s="1"/>
      <c r="B54" s="11" t="s">
        <v>51</v>
      </c>
      <c r="C54" s="11"/>
      <c r="D54" s="11"/>
      <c r="E54" s="12">
        <v>0.9180324074074074</v>
      </c>
      <c r="F54" s="11"/>
      <c r="G54" s="11"/>
      <c r="H54" s="11">
        <v>401.4</v>
      </c>
      <c r="I54" s="11"/>
      <c r="J54" s="11"/>
      <c r="K54" s="11"/>
      <c r="L54" s="16">
        <v>70.36</v>
      </c>
      <c r="M54" s="11"/>
      <c r="N54" s="11"/>
      <c r="O54" s="11"/>
      <c r="P54" s="16">
        <v>48.61</v>
      </c>
      <c r="Q54" s="13"/>
      <c r="R54" s="13"/>
      <c r="S54" s="14"/>
    </row>
    <row r="55" spans="1:19" ht="15">
      <c r="A55" s="1"/>
      <c r="B55" s="11" t="s">
        <v>51</v>
      </c>
      <c r="C55" s="12">
        <f>E55-D55</f>
        <v>0.9167708333333334</v>
      </c>
      <c r="D55" s="12">
        <v>0.0018402777777777777</v>
      </c>
      <c r="E55" s="12">
        <v>0.9186111111111112</v>
      </c>
      <c r="F55" s="11"/>
      <c r="G55" s="11"/>
      <c r="H55" s="11"/>
      <c r="I55" s="11"/>
      <c r="J55" s="11"/>
      <c r="K55" s="11"/>
      <c r="L55" s="16"/>
      <c r="M55" s="11"/>
      <c r="N55" s="11"/>
      <c r="O55" s="11"/>
      <c r="P55" s="16"/>
      <c r="Q55" s="13">
        <v>41.4</v>
      </c>
      <c r="R55" s="13"/>
      <c r="S55" s="14"/>
    </row>
    <row r="56" spans="1:19" ht="15">
      <c r="A56" s="1"/>
      <c r="B56" s="11" t="s">
        <v>61</v>
      </c>
      <c r="C56" s="12"/>
      <c r="D56" s="12"/>
      <c r="E56" s="12">
        <v>0.919074074074074</v>
      </c>
      <c r="F56" s="11"/>
      <c r="G56" s="11"/>
      <c r="H56" s="11"/>
      <c r="I56" s="11"/>
      <c r="J56" s="11"/>
      <c r="K56" s="11"/>
      <c r="L56" s="16"/>
      <c r="M56" s="11"/>
      <c r="N56" s="11"/>
      <c r="O56" s="11"/>
      <c r="P56" s="16"/>
      <c r="Q56" s="13">
        <v>38.9</v>
      </c>
      <c r="R56" s="13">
        <v>0.06</v>
      </c>
      <c r="S56" s="14"/>
    </row>
    <row r="57" spans="1:19" ht="15">
      <c r="A57" s="1"/>
      <c r="B57" s="11" t="s">
        <v>51</v>
      </c>
      <c r="C57" s="12"/>
      <c r="D57" s="12">
        <v>0.0032291666666666666</v>
      </c>
      <c r="E57" s="12"/>
      <c r="F57" s="11"/>
      <c r="G57" s="11"/>
      <c r="H57" s="11">
        <v>400.47</v>
      </c>
      <c r="I57" s="11"/>
      <c r="J57" s="11"/>
      <c r="K57" s="11"/>
      <c r="L57" s="16">
        <v>86.16</v>
      </c>
      <c r="M57" s="11"/>
      <c r="N57" s="11"/>
      <c r="O57" s="11"/>
      <c r="P57" s="16">
        <v>51.35</v>
      </c>
      <c r="Q57" s="13"/>
      <c r="R57" s="13"/>
      <c r="S57" s="14"/>
    </row>
    <row r="58" spans="1:19" ht="15">
      <c r="A58" s="1"/>
      <c r="B58" s="11" t="s">
        <v>60</v>
      </c>
      <c r="C58" s="12"/>
      <c r="D58" s="12"/>
      <c r="E58" s="12">
        <v>0.9194907407407408</v>
      </c>
      <c r="F58" s="11"/>
      <c r="G58" s="11"/>
      <c r="H58" s="11"/>
      <c r="I58" s="11"/>
      <c r="J58" s="11"/>
      <c r="K58" s="11"/>
      <c r="L58" s="16"/>
      <c r="M58" s="11"/>
      <c r="N58" s="11"/>
      <c r="O58" s="11"/>
      <c r="P58" s="16"/>
      <c r="Q58" s="13">
        <v>36.9</v>
      </c>
      <c r="R58" s="13">
        <v>0.06</v>
      </c>
      <c r="S58" s="14"/>
    </row>
    <row r="59" spans="1:19" ht="15">
      <c r="A59" s="1"/>
      <c r="B59" s="11" t="s">
        <v>62</v>
      </c>
      <c r="C59" s="12"/>
      <c r="D59" s="12"/>
      <c r="E59" s="12">
        <v>0.9198032407407407</v>
      </c>
      <c r="F59" s="11"/>
      <c r="G59" s="11"/>
      <c r="H59" s="11"/>
      <c r="I59" s="11"/>
      <c r="J59" s="11"/>
      <c r="K59" s="11"/>
      <c r="L59" s="16"/>
      <c r="M59" s="11"/>
      <c r="N59" s="11"/>
      <c r="O59" s="11"/>
      <c r="P59" s="16"/>
      <c r="Q59" s="13">
        <v>35.2</v>
      </c>
      <c r="R59" s="13">
        <v>0.06</v>
      </c>
      <c r="S59" s="14"/>
    </row>
    <row r="60" spans="1:19" ht="15">
      <c r="A60" s="1"/>
      <c r="B60" s="11" t="s">
        <v>62</v>
      </c>
      <c r="C60" s="12"/>
      <c r="D60" s="12"/>
      <c r="E60" s="12">
        <v>0.9201388888888888</v>
      </c>
      <c r="F60" s="11"/>
      <c r="G60" s="11"/>
      <c r="H60" s="11"/>
      <c r="I60" s="11"/>
      <c r="J60" s="11"/>
      <c r="K60" s="11"/>
      <c r="L60" s="16"/>
      <c r="M60" s="11"/>
      <c r="N60" s="11"/>
      <c r="O60" s="11"/>
      <c r="P60" s="16"/>
      <c r="Q60" s="13">
        <v>33.6</v>
      </c>
      <c r="R60" s="13">
        <v>0.06</v>
      </c>
      <c r="S60" s="14"/>
    </row>
    <row r="61" spans="1:19" ht="15">
      <c r="A61" s="1"/>
      <c r="B61" s="11" t="s">
        <v>56</v>
      </c>
      <c r="C61" s="11"/>
      <c r="D61" s="11"/>
      <c r="E61" s="12">
        <v>0.9201388888888888</v>
      </c>
      <c r="F61" s="11" t="s">
        <v>45</v>
      </c>
      <c r="G61" s="11" t="s">
        <v>30</v>
      </c>
      <c r="H61" s="11">
        <v>400.3</v>
      </c>
      <c r="I61" s="11">
        <f>VALUE(MID(F61,1,3))</f>
        <v>86</v>
      </c>
      <c r="J61" s="11">
        <f>VALUE(MID(F61,5,2))</f>
        <v>33</v>
      </c>
      <c r="K61" s="11">
        <f>VALUE(MID(F61,8,2))</f>
        <v>46</v>
      </c>
      <c r="L61" s="16">
        <f>I61+J61/60+K61/3600</f>
        <v>86.56277777777777</v>
      </c>
      <c r="M61" s="11">
        <f>VALUE(MID(G61,1,3))</f>
        <v>51</v>
      </c>
      <c r="N61" s="11">
        <f>VALUE(MID(G61,5,2))</f>
        <v>23</v>
      </c>
      <c r="O61" s="11">
        <f>VALUE(MID(G61,8,2))</f>
        <v>9</v>
      </c>
      <c r="P61" s="16">
        <f>IF(M61&gt;=0,M61+N61/60+O61/3600,M61-N61/60-O61/3600)</f>
        <v>51.38583333333333</v>
      </c>
      <c r="Q61" s="13"/>
      <c r="R61" s="13"/>
      <c r="S61" s="14"/>
    </row>
    <row r="62" spans="2:19" ht="15">
      <c r="B62" s="11" t="s">
        <v>51</v>
      </c>
      <c r="C62" s="12">
        <f>E62-D62</f>
        <v>0.9167592592592592</v>
      </c>
      <c r="D62" s="12">
        <v>0.0037268518518518514</v>
      </c>
      <c r="E62" s="12">
        <v>0.920486111111111</v>
      </c>
      <c r="F62" s="11"/>
      <c r="G62" s="11"/>
      <c r="H62" s="11"/>
      <c r="I62" s="11"/>
      <c r="J62" s="11"/>
      <c r="K62" s="11"/>
      <c r="L62" s="16"/>
      <c r="M62" s="11"/>
      <c r="N62" s="11"/>
      <c r="O62" s="11"/>
      <c r="P62" s="16"/>
      <c r="Q62" s="13">
        <v>31.8</v>
      </c>
      <c r="R62" s="13"/>
      <c r="S62" s="14"/>
    </row>
    <row r="63" spans="1:19" ht="15">
      <c r="A63" s="1"/>
      <c r="B63" s="11"/>
      <c r="C63" s="12">
        <f>E63-D63</f>
        <v>0.9167592592592593</v>
      </c>
      <c r="D63" s="12">
        <v>0.004050925925925926</v>
      </c>
      <c r="E63" s="12">
        <v>0.9208101851851852</v>
      </c>
      <c r="F63" s="11"/>
      <c r="G63" s="11"/>
      <c r="H63" s="11"/>
      <c r="I63" s="11"/>
      <c r="J63" s="11"/>
      <c r="K63" s="11"/>
      <c r="L63" s="16"/>
      <c r="M63" s="11"/>
      <c r="N63" s="11"/>
      <c r="O63" s="11"/>
      <c r="P63" s="16"/>
      <c r="Q63" s="13">
        <v>30.2</v>
      </c>
      <c r="R63" s="13">
        <v>0.06</v>
      </c>
      <c r="S63" s="14"/>
    </row>
    <row r="64" spans="1:19" ht="15">
      <c r="A64" s="1"/>
      <c r="B64" s="11" t="s">
        <v>62</v>
      </c>
      <c r="C64" s="12"/>
      <c r="D64" s="12"/>
      <c r="E64" s="12">
        <v>0.9212037037037036</v>
      </c>
      <c r="F64" s="11"/>
      <c r="G64" s="11"/>
      <c r="H64" s="11"/>
      <c r="I64" s="11"/>
      <c r="J64" s="11"/>
      <c r="K64" s="11"/>
      <c r="L64" s="16"/>
      <c r="M64" s="11"/>
      <c r="N64" s="11"/>
      <c r="O64" s="11"/>
      <c r="P64" s="16"/>
      <c r="Q64" s="13">
        <v>28.2</v>
      </c>
      <c r="R64" s="13">
        <v>0.06</v>
      </c>
      <c r="S64" s="14"/>
    </row>
    <row r="65" spans="1:19" ht="15">
      <c r="A65" s="1"/>
      <c r="B65" s="11" t="s">
        <v>61</v>
      </c>
      <c r="C65" s="12"/>
      <c r="D65" s="12"/>
      <c r="E65" s="12">
        <v>0.9217708333333333</v>
      </c>
      <c r="F65" s="11"/>
      <c r="G65" s="11"/>
      <c r="H65" s="11"/>
      <c r="I65" s="11"/>
      <c r="J65" s="11"/>
      <c r="K65" s="11"/>
      <c r="L65" s="16"/>
      <c r="M65" s="11"/>
      <c r="N65" s="11"/>
      <c r="O65" s="11"/>
      <c r="P65" s="16"/>
      <c r="Q65" s="13">
        <v>25.5</v>
      </c>
      <c r="R65" s="13">
        <v>0.02</v>
      </c>
      <c r="S65" s="14"/>
    </row>
    <row r="66" spans="1:19" ht="15">
      <c r="A66" s="1"/>
      <c r="B66" s="11" t="s">
        <v>62</v>
      </c>
      <c r="C66" s="12"/>
      <c r="D66" s="12"/>
      <c r="E66" s="12">
        <v>0.9222106481481481</v>
      </c>
      <c r="F66" s="11"/>
      <c r="G66" s="11"/>
      <c r="H66" s="11"/>
      <c r="I66" s="11"/>
      <c r="J66" s="11"/>
      <c r="K66" s="11"/>
      <c r="L66" s="16"/>
      <c r="M66" s="11"/>
      <c r="N66" s="11"/>
      <c r="O66" s="11"/>
      <c r="P66" s="16"/>
      <c r="Q66" s="13">
        <v>23.4</v>
      </c>
      <c r="R66" s="13">
        <v>0.06</v>
      </c>
      <c r="S66" s="14"/>
    </row>
    <row r="67" spans="1:19" ht="15">
      <c r="A67" s="1"/>
      <c r="B67" s="11" t="s">
        <v>61</v>
      </c>
      <c r="C67" s="12"/>
      <c r="D67" s="12"/>
      <c r="E67" s="12">
        <v>0.9224189814814815</v>
      </c>
      <c r="F67" s="11"/>
      <c r="G67" s="11"/>
      <c r="H67" s="11"/>
      <c r="I67" s="11"/>
      <c r="J67" s="11"/>
      <c r="K67" s="11"/>
      <c r="L67" s="16"/>
      <c r="M67" s="11"/>
      <c r="N67" s="11"/>
      <c r="O67" s="11"/>
      <c r="P67" s="16"/>
      <c r="Q67" s="13">
        <v>22.3</v>
      </c>
      <c r="R67" s="13">
        <v>0.06</v>
      </c>
      <c r="S67" s="14"/>
    </row>
    <row r="68" spans="1:19" ht="15">
      <c r="A68" s="1"/>
      <c r="B68" s="11" t="s">
        <v>61</v>
      </c>
      <c r="C68" s="12"/>
      <c r="D68" s="12"/>
      <c r="E68" s="12">
        <v>0.9229282407407408</v>
      </c>
      <c r="F68" s="11"/>
      <c r="G68" s="11"/>
      <c r="H68" s="11"/>
      <c r="I68" s="11"/>
      <c r="J68" s="11"/>
      <c r="K68" s="11"/>
      <c r="L68" s="16"/>
      <c r="M68" s="11"/>
      <c r="N68" s="11"/>
      <c r="O68" s="11"/>
      <c r="P68" s="16"/>
      <c r="Q68" s="13">
        <v>19.6</v>
      </c>
      <c r="R68" s="13"/>
      <c r="S68" s="14"/>
    </row>
    <row r="69" spans="1:19" ht="15">
      <c r="A69" s="26" t="s">
        <v>59</v>
      </c>
      <c r="B69" s="11" t="s">
        <v>51</v>
      </c>
      <c r="C69" s="12">
        <f>E69-D69</f>
        <v>0.9167708333333334</v>
      </c>
      <c r="D69" s="12">
        <v>0.006759259259259259</v>
      </c>
      <c r="E69" s="12">
        <v>0.9235300925925927</v>
      </c>
      <c r="F69" s="11"/>
      <c r="G69" s="11"/>
      <c r="H69" s="11"/>
      <c r="I69" s="11"/>
      <c r="J69" s="11"/>
      <c r="K69" s="11"/>
      <c r="L69" s="16"/>
      <c r="M69" s="11"/>
      <c r="N69" s="11"/>
      <c r="O69" s="11"/>
      <c r="P69" s="16"/>
      <c r="Q69" s="13">
        <v>19.2</v>
      </c>
      <c r="R69" s="13">
        <v>0.02</v>
      </c>
      <c r="S69" s="14"/>
    </row>
    <row r="70" spans="1:19" ht="15">
      <c r="A70" s="1"/>
      <c r="B70" s="11" t="s">
        <v>51</v>
      </c>
      <c r="C70" s="11"/>
      <c r="D70" s="11"/>
      <c r="E70" s="12">
        <v>0.9235648148148149</v>
      </c>
      <c r="F70" s="11"/>
      <c r="G70" s="11"/>
      <c r="H70" s="11">
        <v>396.76</v>
      </c>
      <c r="I70" s="11"/>
      <c r="J70" s="11"/>
      <c r="K70" s="11"/>
      <c r="L70" s="16">
        <v>116.48</v>
      </c>
      <c r="M70" s="11"/>
      <c r="N70" s="11"/>
      <c r="O70" s="11"/>
      <c r="P70" s="16">
        <v>49.8</v>
      </c>
      <c r="Q70" s="13"/>
      <c r="R70" s="13"/>
      <c r="S70" s="14"/>
    </row>
    <row r="71" spans="2:19" ht="15">
      <c r="B71" s="11" t="s">
        <v>56</v>
      </c>
      <c r="C71" s="12">
        <v>0.9167824074074074</v>
      </c>
      <c r="D71" s="12">
        <f>E71-C71</f>
        <v>0.006828703703703809</v>
      </c>
      <c r="E71" s="12">
        <v>0.9236111111111112</v>
      </c>
      <c r="F71" s="11" t="s">
        <v>31</v>
      </c>
      <c r="G71" s="11" t="s">
        <v>32</v>
      </c>
      <c r="H71" s="11">
        <v>396.68</v>
      </c>
      <c r="I71" s="11">
        <f>VALUE(MID(F71,1,3))</f>
        <v>116</v>
      </c>
      <c r="J71" s="11">
        <f>VALUE(MID(F71,5,2))</f>
        <v>4</v>
      </c>
      <c r="K71" s="11">
        <f>VALUE(MID(F71,8,2))</f>
        <v>40</v>
      </c>
      <c r="L71" s="16">
        <f>I71+J71/60+K71/3600</f>
        <v>116.07777777777777</v>
      </c>
      <c r="M71" s="11">
        <f>VALUE(MID(G71,1,3))</f>
        <v>49</v>
      </c>
      <c r="N71" s="11">
        <f>VALUE(MID(G71,5,2))</f>
        <v>52</v>
      </c>
      <c r="O71" s="11">
        <f>VALUE(MID(G71,8,2))</f>
        <v>34</v>
      </c>
      <c r="P71" s="16">
        <f>IF(M71&gt;=0,M71+N71/60+O71/3600,M71-N71/60-O71/3600)</f>
        <v>49.876111111111115</v>
      </c>
      <c r="Q71" s="13"/>
      <c r="R71" s="13"/>
      <c r="S71" s="14"/>
    </row>
    <row r="72" spans="2:19" ht="15">
      <c r="B72" s="11" t="s">
        <v>51</v>
      </c>
      <c r="C72" s="11"/>
      <c r="D72" s="12">
        <v>0.006898148148148149</v>
      </c>
      <c r="E72" s="11"/>
      <c r="F72" s="11"/>
      <c r="G72" s="11"/>
      <c r="H72" s="11">
        <v>396.62</v>
      </c>
      <c r="I72" s="11"/>
      <c r="J72" s="11"/>
      <c r="K72" s="11"/>
      <c r="L72" s="16">
        <v>117.27</v>
      </c>
      <c r="M72" s="11"/>
      <c r="N72" s="11"/>
      <c r="O72" s="11"/>
      <c r="P72" s="16">
        <v>49.64</v>
      </c>
      <c r="Q72" s="13"/>
      <c r="R72" s="13"/>
      <c r="S72" s="14"/>
    </row>
    <row r="73" spans="2:19" ht="15">
      <c r="B73" s="11" t="s">
        <v>51</v>
      </c>
      <c r="C73" s="12">
        <f>E73-D73</f>
        <v>0.9168055555555554</v>
      </c>
      <c r="D73" s="12">
        <v>0.009108796296296297</v>
      </c>
      <c r="E73" s="12">
        <v>0.9259143518518518</v>
      </c>
      <c r="F73" s="11"/>
      <c r="G73" s="11"/>
      <c r="H73" s="11"/>
      <c r="I73" s="11"/>
      <c r="J73" s="11"/>
      <c r="K73" s="11"/>
      <c r="L73" s="16"/>
      <c r="M73" s="11"/>
      <c r="N73" s="11"/>
      <c r="O73" s="11"/>
      <c r="P73" s="16"/>
      <c r="Q73" s="13">
        <v>19.1</v>
      </c>
      <c r="R73" s="13">
        <v>0.04</v>
      </c>
      <c r="S73" s="14"/>
    </row>
    <row r="74" spans="2:19" ht="15">
      <c r="B74" s="11" t="s">
        <v>51</v>
      </c>
      <c r="C74" s="12">
        <f>E74-D74</f>
        <v>0.9167939814814815</v>
      </c>
      <c r="D74" s="12">
        <v>0.009328703703703704</v>
      </c>
      <c r="E74" s="12">
        <v>0.9261226851851853</v>
      </c>
      <c r="F74" s="11"/>
      <c r="G74" s="11"/>
      <c r="H74" s="11"/>
      <c r="I74" s="11"/>
      <c r="J74" s="11"/>
      <c r="K74" s="11"/>
      <c r="L74" s="16"/>
      <c r="M74" s="11"/>
      <c r="N74" s="11"/>
      <c r="O74" s="11"/>
      <c r="P74" s="16"/>
      <c r="Q74" s="13">
        <v>19</v>
      </c>
      <c r="R74" s="13">
        <v>0.06</v>
      </c>
      <c r="S74" s="14"/>
    </row>
    <row r="75" spans="2:19" ht="15">
      <c r="B75" s="11"/>
      <c r="C75" s="12">
        <f>E75-D75</f>
        <v>0.9167939814814815</v>
      </c>
      <c r="D75" s="12">
        <v>0.009618055555555555</v>
      </c>
      <c r="E75" s="12">
        <v>0.926412037037037</v>
      </c>
      <c r="F75" s="11"/>
      <c r="G75" s="11"/>
      <c r="H75" s="11"/>
      <c r="I75" s="11"/>
      <c r="J75" s="11"/>
      <c r="K75" s="11"/>
      <c r="L75" s="16"/>
      <c r="M75" s="11"/>
      <c r="N75" s="11"/>
      <c r="O75" s="11"/>
      <c r="P75" s="16"/>
      <c r="Q75" s="13">
        <v>19</v>
      </c>
      <c r="R75" s="13">
        <v>0.03</v>
      </c>
      <c r="S75" s="14"/>
    </row>
    <row r="76" spans="2:19" ht="15">
      <c r="B76" s="11" t="s">
        <v>51</v>
      </c>
      <c r="C76" s="11"/>
      <c r="D76" s="11"/>
      <c r="E76" s="12">
        <v>0.9284606481481482</v>
      </c>
      <c r="F76" s="11"/>
      <c r="G76" s="11"/>
      <c r="H76" s="11">
        <v>387.94</v>
      </c>
      <c r="I76" s="11"/>
      <c r="J76" s="11"/>
      <c r="K76" s="11"/>
      <c r="L76" s="16">
        <v>150.39</v>
      </c>
      <c r="M76" s="11"/>
      <c r="N76" s="11"/>
      <c r="O76" s="11"/>
      <c r="P76" s="16">
        <v>34.5</v>
      </c>
      <c r="Q76" s="13"/>
      <c r="R76" s="13"/>
      <c r="S76" s="14"/>
    </row>
    <row r="77" spans="2:19" ht="15">
      <c r="B77" s="11" t="s">
        <v>51</v>
      </c>
      <c r="C77" s="12">
        <f>E77-D77</f>
        <v>0.9167939814814814</v>
      </c>
      <c r="D77" s="12">
        <v>0.012037037037037035</v>
      </c>
      <c r="E77" s="12">
        <v>0.9288310185185185</v>
      </c>
      <c r="F77" s="11"/>
      <c r="G77" s="11"/>
      <c r="H77" s="11"/>
      <c r="I77" s="11"/>
      <c r="J77" s="11"/>
      <c r="K77" s="11"/>
      <c r="L77" s="16"/>
      <c r="M77" s="11"/>
      <c r="N77" s="11"/>
      <c r="O77" s="11"/>
      <c r="P77" s="16"/>
      <c r="Q77" s="13">
        <v>19.1</v>
      </c>
      <c r="R77" s="13">
        <v>0.03</v>
      </c>
      <c r="S77" s="14"/>
    </row>
    <row r="78" spans="2:19" ht="15">
      <c r="B78" s="11" t="s">
        <v>51</v>
      </c>
      <c r="C78" s="12"/>
      <c r="D78" s="12">
        <v>0.012222222222222223</v>
      </c>
      <c r="E78" s="12"/>
      <c r="F78" s="11"/>
      <c r="G78" s="11"/>
      <c r="H78" s="11">
        <v>387.87</v>
      </c>
      <c r="I78" s="11"/>
      <c r="J78" s="11"/>
      <c r="K78" s="11"/>
      <c r="L78" s="16">
        <v>150.58</v>
      </c>
      <c r="M78" s="11"/>
      <c r="N78" s="11"/>
      <c r="O78" s="11"/>
      <c r="P78" s="16">
        <v>34.34</v>
      </c>
      <c r="Q78" s="13"/>
      <c r="R78" s="13"/>
      <c r="S78" s="14"/>
    </row>
    <row r="79" spans="2:19" ht="15">
      <c r="B79" s="11" t="s">
        <v>51</v>
      </c>
      <c r="C79" s="11"/>
      <c r="D79" s="18">
        <v>0.012326388888888888</v>
      </c>
      <c r="E79" s="11"/>
      <c r="F79" s="11"/>
      <c r="G79" s="11"/>
      <c r="H79" s="11">
        <v>387.71</v>
      </c>
      <c r="I79" s="11"/>
      <c r="J79" s="11"/>
      <c r="K79" s="11"/>
      <c r="L79" s="16">
        <v>151.02</v>
      </c>
      <c r="M79" s="11"/>
      <c r="N79" s="11"/>
      <c r="O79" s="11"/>
      <c r="P79" s="16">
        <v>33.99</v>
      </c>
      <c r="Q79" s="13"/>
      <c r="R79" s="13"/>
      <c r="S79" s="14"/>
    </row>
    <row r="80" spans="2:19" ht="15">
      <c r="B80" s="11"/>
      <c r="C80" s="12">
        <f>E80-D80</f>
        <v>0.9168055555555557</v>
      </c>
      <c r="D80" s="18">
        <v>0.012534722222222223</v>
      </c>
      <c r="E80" s="12">
        <v>0.9293402777777778</v>
      </c>
      <c r="F80" s="11"/>
      <c r="G80" s="11"/>
      <c r="H80" s="11"/>
      <c r="I80" s="11"/>
      <c r="J80" s="11"/>
      <c r="K80" s="11"/>
      <c r="L80" s="16"/>
      <c r="M80" s="11"/>
      <c r="N80" s="11"/>
      <c r="O80" s="11"/>
      <c r="P80" s="16"/>
      <c r="Q80" s="13">
        <v>19.1</v>
      </c>
      <c r="R80" s="13">
        <v>0.04</v>
      </c>
      <c r="S80" s="14"/>
    </row>
    <row r="81" spans="2:19" ht="15">
      <c r="B81" s="11" t="s">
        <v>51</v>
      </c>
      <c r="C81" s="12">
        <f>E81-D81</f>
        <v>0.9167939814814816</v>
      </c>
      <c r="D81" s="18">
        <v>0.012604166666666666</v>
      </c>
      <c r="E81" s="12">
        <v>0.9293981481481483</v>
      </c>
      <c r="F81" s="11"/>
      <c r="G81" s="11"/>
      <c r="H81" s="11"/>
      <c r="I81" s="11"/>
      <c r="J81" s="11"/>
      <c r="K81" s="11"/>
      <c r="L81" s="16"/>
      <c r="M81" s="11"/>
      <c r="N81" s="11"/>
      <c r="O81" s="11"/>
      <c r="P81" s="16"/>
      <c r="Q81" s="11"/>
      <c r="R81" s="11"/>
      <c r="S81" s="14"/>
    </row>
    <row r="82" spans="2:19" ht="15">
      <c r="B82" s="11" t="s">
        <v>56</v>
      </c>
      <c r="C82" s="11"/>
      <c r="D82" s="11"/>
      <c r="E82" s="12">
        <v>0.9305555555555555</v>
      </c>
      <c r="F82" s="11" t="s">
        <v>35</v>
      </c>
      <c r="G82" s="11" t="s">
        <v>36</v>
      </c>
      <c r="H82" s="11">
        <v>385.38</v>
      </c>
      <c r="I82" s="11">
        <f>VALUE(MID(F82,1,3))</f>
        <v>157</v>
      </c>
      <c r="J82" s="11">
        <f>VALUE(MID(F82,5,2))</f>
        <v>4</v>
      </c>
      <c r="K82" s="11">
        <f>VALUE(MID(F82,8,2))</f>
        <v>10</v>
      </c>
      <c r="L82" s="16">
        <f>I82+J82/60+K82/3600</f>
        <v>157.06944444444443</v>
      </c>
      <c r="M82" s="11">
        <f>VALUE(MID(G82,1,3))</f>
        <v>28</v>
      </c>
      <c r="N82" s="11">
        <f>VALUE(MID(G82,5,2))</f>
        <v>40</v>
      </c>
      <c r="O82" s="11">
        <f>VALUE(MID(G82,8,2))</f>
        <v>52</v>
      </c>
      <c r="P82" s="16">
        <f>IF(M82&gt;=0,M82+N82/60+O82/3600,M82-N82/60-O82/3600)</f>
        <v>28.68111111111111</v>
      </c>
      <c r="Q82" s="13"/>
      <c r="R82" s="13"/>
      <c r="S82" s="14"/>
    </row>
    <row r="83" spans="2:19" ht="15">
      <c r="B83" s="11" t="s">
        <v>51</v>
      </c>
      <c r="C83" s="12">
        <f>E83-D83</f>
        <v>0.9167939814814814</v>
      </c>
      <c r="D83" s="12">
        <v>0.01486111111111111</v>
      </c>
      <c r="E83" s="12">
        <v>0.9316550925925925</v>
      </c>
      <c r="F83" s="11"/>
      <c r="G83" s="11"/>
      <c r="H83" s="11"/>
      <c r="I83" s="11"/>
      <c r="J83" s="11"/>
      <c r="K83" s="11"/>
      <c r="L83" s="16"/>
      <c r="M83" s="11"/>
      <c r="N83" s="11"/>
      <c r="O83" s="11"/>
      <c r="P83" s="16"/>
      <c r="Q83" s="13">
        <v>19.1</v>
      </c>
      <c r="R83" s="13">
        <v>0.02</v>
      </c>
      <c r="S83" s="14"/>
    </row>
    <row r="84" spans="2:19" ht="15">
      <c r="B84" s="11" t="s">
        <v>51</v>
      </c>
      <c r="C84" s="12">
        <f>E84-D84</f>
        <v>0.9167939814814815</v>
      </c>
      <c r="D84" s="12">
        <v>0.015208333333333332</v>
      </c>
      <c r="E84" s="12">
        <v>0.9320023148148149</v>
      </c>
      <c r="F84" s="11"/>
      <c r="G84" s="11"/>
      <c r="H84" s="11"/>
      <c r="I84" s="11"/>
      <c r="J84" s="11"/>
      <c r="K84" s="11"/>
      <c r="L84" s="16"/>
      <c r="M84" s="11"/>
      <c r="N84" s="11"/>
      <c r="O84" s="11"/>
      <c r="P84" s="16"/>
      <c r="Q84" s="13">
        <v>18.3</v>
      </c>
      <c r="R84" s="13">
        <v>0.03</v>
      </c>
      <c r="S84" s="14"/>
    </row>
    <row r="85" spans="2:19" ht="15">
      <c r="B85" s="11" t="s">
        <v>51</v>
      </c>
      <c r="C85" s="12">
        <f>E85-D85</f>
        <v>0.9168055555555555</v>
      </c>
      <c r="D85" s="12">
        <v>0.015358796296296296</v>
      </c>
      <c r="E85" s="12">
        <v>0.9321643518518519</v>
      </c>
      <c r="F85" s="11"/>
      <c r="G85" s="11"/>
      <c r="H85" s="11"/>
      <c r="I85" s="11"/>
      <c r="J85" s="11"/>
      <c r="K85" s="11"/>
      <c r="L85" s="16"/>
      <c r="M85" s="11"/>
      <c r="N85" s="11"/>
      <c r="O85" s="11"/>
      <c r="P85" s="16"/>
      <c r="Q85" s="13">
        <v>17.5</v>
      </c>
      <c r="R85" s="13">
        <v>0.04</v>
      </c>
      <c r="S85" s="14"/>
    </row>
    <row r="86" spans="2:19" ht="15">
      <c r="B86" s="11" t="s">
        <v>51</v>
      </c>
      <c r="C86" s="12"/>
      <c r="D86" s="12">
        <v>0.015613425925925926</v>
      </c>
      <c r="E86" s="12"/>
      <c r="F86" s="11"/>
      <c r="G86" s="11"/>
      <c r="H86" s="11">
        <v>382.79</v>
      </c>
      <c r="I86" s="11"/>
      <c r="J86" s="11"/>
      <c r="K86" s="11"/>
      <c r="L86" s="16">
        <v>164.53</v>
      </c>
      <c r="M86" s="11"/>
      <c r="N86" s="11"/>
      <c r="O86" s="11"/>
      <c r="P86" s="16">
        <v>20.74</v>
      </c>
      <c r="Q86" s="13"/>
      <c r="R86" s="13"/>
      <c r="S86" s="14"/>
    </row>
    <row r="87" spans="2:19" ht="15">
      <c r="B87" s="11" t="s">
        <v>51</v>
      </c>
      <c r="C87" s="12">
        <f>E87-D87</f>
        <v>0.9168055555555555</v>
      </c>
      <c r="D87" s="12">
        <v>0.01601851851851852</v>
      </c>
      <c r="E87" s="12">
        <v>0.9328240740740741</v>
      </c>
      <c r="F87" s="11"/>
      <c r="G87" s="11"/>
      <c r="H87" s="11"/>
      <c r="I87" s="11"/>
      <c r="J87" s="11"/>
      <c r="K87" s="11"/>
      <c r="L87" s="16"/>
      <c r="M87" s="11"/>
      <c r="N87" s="11"/>
      <c r="O87" s="11"/>
      <c r="P87" s="16"/>
      <c r="Q87" s="13">
        <v>14.2</v>
      </c>
      <c r="R87" s="13">
        <v>0.05</v>
      </c>
      <c r="S87" s="14"/>
    </row>
    <row r="88" spans="1:19" ht="15">
      <c r="A88" s="7" t="s">
        <v>58</v>
      </c>
      <c r="B88" s="11" t="s">
        <v>51</v>
      </c>
      <c r="C88" s="12">
        <f>E88-D88</f>
        <v>0.9167939814814816</v>
      </c>
      <c r="D88" s="18">
        <v>0.016400462962962964</v>
      </c>
      <c r="E88" s="12">
        <v>0.9331944444444445</v>
      </c>
      <c r="F88" s="11"/>
      <c r="G88" s="11"/>
      <c r="H88" s="11"/>
      <c r="I88" s="11"/>
      <c r="J88" s="11"/>
      <c r="K88" s="11"/>
      <c r="L88" s="16"/>
      <c r="M88" s="11"/>
      <c r="N88" s="11"/>
      <c r="O88" s="11"/>
      <c r="P88" s="16"/>
      <c r="Q88" s="13">
        <v>12.2</v>
      </c>
      <c r="R88" s="13">
        <v>0.06</v>
      </c>
      <c r="S88" s="14"/>
    </row>
    <row r="89" spans="2:19" ht="15">
      <c r="B89" s="11" t="s">
        <v>51</v>
      </c>
      <c r="C89" s="12">
        <f>E89-D89</f>
        <v>0.9167939814814816</v>
      </c>
      <c r="D89" s="18">
        <v>0.016481481481481482</v>
      </c>
      <c r="E89" s="12">
        <v>0.933275462962963</v>
      </c>
      <c r="F89" s="11"/>
      <c r="G89" s="11"/>
      <c r="H89" s="11"/>
      <c r="I89" s="11"/>
      <c r="J89" s="11"/>
      <c r="K89" s="11"/>
      <c r="L89" s="16"/>
      <c r="M89" s="11"/>
      <c r="N89" s="11"/>
      <c r="O89" s="11"/>
      <c r="P89" s="16"/>
      <c r="Q89" s="13">
        <v>11.7</v>
      </c>
      <c r="R89" s="13"/>
      <c r="S89" s="14"/>
    </row>
    <row r="90" spans="2:19" ht="15">
      <c r="B90" s="11" t="s">
        <v>51</v>
      </c>
      <c r="C90" s="12">
        <f>E90-D90</f>
        <v>0.9167939814814815</v>
      </c>
      <c r="D90" s="19">
        <v>0.016585648148148148</v>
      </c>
      <c r="E90" s="12">
        <v>0.9333796296296296</v>
      </c>
      <c r="F90" s="11"/>
      <c r="G90" s="11"/>
      <c r="H90" s="11"/>
      <c r="I90" s="11"/>
      <c r="J90" s="11"/>
      <c r="K90" s="11"/>
      <c r="L90" s="16"/>
      <c r="M90" s="11"/>
      <c r="N90" s="11"/>
      <c r="O90" s="11"/>
      <c r="P90" s="16"/>
      <c r="Q90" s="13">
        <v>11.2</v>
      </c>
      <c r="R90" s="13">
        <v>0.04</v>
      </c>
      <c r="S90" s="14"/>
    </row>
    <row r="91" spans="2:19" ht="15">
      <c r="B91" s="11" t="s">
        <v>51</v>
      </c>
      <c r="C91" s="11"/>
      <c r="D91" s="20">
        <v>0.01693287037037037</v>
      </c>
      <c r="E91" s="11"/>
      <c r="F91" s="11"/>
      <c r="G91" s="11"/>
      <c r="H91" s="11">
        <v>381.38</v>
      </c>
      <c r="I91" s="11"/>
      <c r="J91" s="11"/>
      <c r="K91" s="11"/>
      <c r="L91" s="16">
        <v>169.14</v>
      </c>
      <c r="M91" s="11"/>
      <c r="N91" s="11"/>
      <c r="O91" s="11"/>
      <c r="P91" s="16">
        <v>15.09</v>
      </c>
      <c r="Q91" s="13"/>
      <c r="R91" s="13"/>
      <c r="S91" s="14"/>
    </row>
    <row r="92" spans="2:19" ht="15">
      <c r="B92" s="11" t="s">
        <v>51</v>
      </c>
      <c r="C92" s="11"/>
      <c r="D92" s="11"/>
      <c r="E92" s="12">
        <v>0.9337962962962963</v>
      </c>
      <c r="F92" s="11"/>
      <c r="G92" s="11"/>
      <c r="H92" s="11">
        <v>381.34</v>
      </c>
      <c r="I92" s="11"/>
      <c r="J92" s="11"/>
      <c r="K92" s="11"/>
      <c r="L92" s="16">
        <v>169.3</v>
      </c>
      <c r="M92" s="11"/>
      <c r="N92" s="11"/>
      <c r="O92" s="11"/>
      <c r="P92" s="16">
        <v>14.88</v>
      </c>
      <c r="Q92" s="13"/>
      <c r="R92" s="13"/>
      <c r="S92" s="14"/>
    </row>
    <row r="93" spans="2:19" ht="15">
      <c r="B93" s="11" t="s">
        <v>51</v>
      </c>
      <c r="C93" s="12">
        <f aca="true" t="shared" si="0" ref="C93:C99">E93-D93</f>
        <v>0.9168055555555555</v>
      </c>
      <c r="D93" s="12">
        <v>0.017361111111111112</v>
      </c>
      <c r="E93" s="12">
        <v>0.9341666666666667</v>
      </c>
      <c r="F93" s="11"/>
      <c r="G93" s="11"/>
      <c r="H93" s="11"/>
      <c r="I93" s="11"/>
      <c r="J93" s="11"/>
      <c r="K93" s="11"/>
      <c r="L93" s="16"/>
      <c r="M93" s="11"/>
      <c r="N93" s="11"/>
      <c r="O93" s="11"/>
      <c r="P93" s="16"/>
      <c r="Q93" s="13">
        <v>11.1</v>
      </c>
      <c r="R93" s="13">
        <v>0</v>
      </c>
      <c r="S93" s="14"/>
    </row>
    <row r="94" spans="2:19" ht="15">
      <c r="B94" s="11" t="s">
        <v>51</v>
      </c>
      <c r="C94" s="12">
        <f t="shared" si="0"/>
        <v>0.9167939814814815</v>
      </c>
      <c r="D94" s="20">
        <v>0.017685185185185182</v>
      </c>
      <c r="E94" s="12">
        <v>0.9344791666666666</v>
      </c>
      <c r="F94" s="11"/>
      <c r="G94" s="11"/>
      <c r="H94" s="11"/>
      <c r="I94" s="11"/>
      <c r="J94" s="11"/>
      <c r="K94" s="11"/>
      <c r="L94" s="16"/>
      <c r="M94" s="11"/>
      <c r="N94" s="11"/>
      <c r="O94" s="11"/>
      <c r="P94" s="16"/>
      <c r="Q94" s="13">
        <v>11.1</v>
      </c>
      <c r="R94" s="13"/>
      <c r="S94" s="14"/>
    </row>
    <row r="95" spans="2:19" ht="15">
      <c r="B95" s="11" t="s">
        <v>51</v>
      </c>
      <c r="C95" s="12">
        <f t="shared" si="0"/>
        <v>0.9167939814814814</v>
      </c>
      <c r="D95" s="20">
        <v>0.018657407407407407</v>
      </c>
      <c r="E95" s="12">
        <v>0.9354513888888888</v>
      </c>
      <c r="F95" s="11"/>
      <c r="G95" s="11"/>
      <c r="H95" s="11"/>
      <c r="I95" s="11"/>
      <c r="J95" s="11"/>
      <c r="K95" s="11"/>
      <c r="L95" s="16"/>
      <c r="M95" s="11"/>
      <c r="N95" s="11"/>
      <c r="O95" s="11"/>
      <c r="P95" s="16"/>
      <c r="Q95" s="13">
        <v>11.1</v>
      </c>
      <c r="R95" s="13">
        <v>0.01</v>
      </c>
      <c r="S95" s="14"/>
    </row>
    <row r="96" spans="2:19" ht="15">
      <c r="B96" s="11" t="s">
        <v>51</v>
      </c>
      <c r="C96" s="12">
        <f t="shared" si="0"/>
        <v>0.9168055555555555</v>
      </c>
      <c r="D96" s="20">
        <v>0.019178240740740742</v>
      </c>
      <c r="E96" s="12">
        <v>0.9359837962962962</v>
      </c>
      <c r="F96" s="11"/>
      <c r="G96" s="11"/>
      <c r="H96" s="11"/>
      <c r="I96" s="11"/>
      <c r="J96" s="11"/>
      <c r="K96" s="11"/>
      <c r="L96" s="16"/>
      <c r="M96" s="11"/>
      <c r="N96" s="11"/>
      <c r="O96" s="11"/>
      <c r="P96" s="16"/>
      <c r="Q96" s="13">
        <v>11.1</v>
      </c>
      <c r="R96" s="13">
        <v>0</v>
      </c>
      <c r="S96" s="14"/>
    </row>
    <row r="97" spans="2:19" ht="15">
      <c r="B97" s="11" t="s">
        <v>51</v>
      </c>
      <c r="C97" s="12">
        <f t="shared" si="0"/>
        <v>0.9168055555555555</v>
      </c>
      <c r="D97" s="20">
        <v>0.019918981481481482</v>
      </c>
      <c r="E97" s="12">
        <v>0.9367245370370371</v>
      </c>
      <c r="F97" s="11"/>
      <c r="G97" s="11"/>
      <c r="H97" s="11"/>
      <c r="I97" s="11"/>
      <c r="J97" s="11"/>
      <c r="K97" s="11"/>
      <c r="L97" s="16"/>
      <c r="M97" s="11"/>
      <c r="N97" s="11"/>
      <c r="O97" s="11"/>
      <c r="P97" s="16"/>
      <c r="Q97" s="13">
        <v>10</v>
      </c>
      <c r="R97" s="13">
        <v>0</v>
      </c>
      <c r="S97" s="14"/>
    </row>
    <row r="98" spans="2:19" ht="15">
      <c r="B98" s="11" t="s">
        <v>51</v>
      </c>
      <c r="C98" s="12">
        <f t="shared" si="0"/>
        <v>0.9167939814814814</v>
      </c>
      <c r="D98" s="20">
        <v>0.02003472222222222</v>
      </c>
      <c r="E98" s="12">
        <v>0.9368287037037036</v>
      </c>
      <c r="F98" s="11"/>
      <c r="G98" s="11"/>
      <c r="H98" s="11"/>
      <c r="I98" s="11"/>
      <c r="J98" s="11"/>
      <c r="K98" s="11"/>
      <c r="L98" s="16"/>
      <c r="M98" s="11"/>
      <c r="N98" s="11"/>
      <c r="O98" s="11"/>
      <c r="P98" s="16"/>
      <c r="Q98" s="13">
        <v>9.5</v>
      </c>
      <c r="R98" s="13">
        <v>0.06</v>
      </c>
      <c r="S98" s="14"/>
    </row>
    <row r="99" spans="2:19" ht="15">
      <c r="B99" s="11" t="s">
        <v>51</v>
      </c>
      <c r="C99" s="12">
        <f t="shared" si="0"/>
        <v>0.9168055555555555</v>
      </c>
      <c r="D99" s="20">
        <v>0.02017361111111111</v>
      </c>
      <c r="E99" s="12">
        <v>0.9369791666666667</v>
      </c>
      <c r="F99" s="11"/>
      <c r="G99" s="11"/>
      <c r="H99" s="11"/>
      <c r="I99" s="11"/>
      <c r="J99" s="11"/>
      <c r="K99" s="11"/>
      <c r="L99" s="16"/>
      <c r="M99" s="11"/>
      <c r="N99" s="11"/>
      <c r="O99" s="11"/>
      <c r="P99" s="16"/>
      <c r="Q99" s="13">
        <v>8.6</v>
      </c>
      <c r="R99" s="13">
        <v>0.06</v>
      </c>
      <c r="S99" s="14"/>
    </row>
    <row r="100" spans="2:19" ht="15">
      <c r="B100" s="11" t="s">
        <v>51</v>
      </c>
      <c r="C100" s="12">
        <v>0.9168055555555555</v>
      </c>
      <c r="D100" s="20">
        <v>0.020358796296296295</v>
      </c>
      <c r="E100" s="12">
        <f>D100+C100</f>
        <v>0.9371643518518519</v>
      </c>
      <c r="F100" s="11"/>
      <c r="G100" s="11"/>
      <c r="H100" s="11">
        <v>370.92</v>
      </c>
      <c r="I100" s="11"/>
      <c r="J100" s="11"/>
      <c r="K100" s="11"/>
      <c r="L100" s="16">
        <v>180.15</v>
      </c>
      <c r="M100" s="11"/>
      <c r="N100" s="11"/>
      <c r="O100" s="11"/>
      <c r="P100" s="16">
        <v>-0.03</v>
      </c>
      <c r="Q100" s="13"/>
      <c r="R100" s="13"/>
      <c r="S100" s="14"/>
    </row>
    <row r="101" spans="2:19" ht="15">
      <c r="B101" s="11" t="s">
        <v>51</v>
      </c>
      <c r="C101" s="12"/>
      <c r="D101" s="20"/>
      <c r="E101" s="12">
        <v>0.9371759259259259</v>
      </c>
      <c r="F101" s="11"/>
      <c r="G101" s="11"/>
      <c r="H101" s="11"/>
      <c r="I101" s="11"/>
      <c r="J101" s="11"/>
      <c r="K101" s="11"/>
      <c r="L101" s="16">
        <v>180.23</v>
      </c>
      <c r="M101" s="11"/>
      <c r="N101" s="11"/>
      <c r="O101" s="11"/>
      <c r="P101" s="16">
        <v>-0.14</v>
      </c>
      <c r="Q101" s="13"/>
      <c r="R101" s="13"/>
      <c r="S101" s="14"/>
    </row>
    <row r="102" spans="2:19" ht="15">
      <c r="B102" s="11" t="s">
        <v>51</v>
      </c>
      <c r="C102" s="12"/>
      <c r="D102" s="20"/>
      <c r="E102" s="12">
        <v>0.9371875</v>
      </c>
      <c r="F102" s="11"/>
      <c r="G102" s="11"/>
      <c r="H102" s="11"/>
      <c r="I102" s="11"/>
      <c r="J102" s="11"/>
      <c r="K102" s="11"/>
      <c r="L102" s="16"/>
      <c r="M102" s="11"/>
      <c r="N102" s="11"/>
      <c r="O102" s="11"/>
      <c r="P102" s="16"/>
      <c r="Q102" s="13">
        <v>7.6</v>
      </c>
      <c r="R102" s="13">
        <v>0.07</v>
      </c>
      <c r="S102" s="14"/>
    </row>
    <row r="103" spans="2:19" ht="15">
      <c r="B103" s="11" t="s">
        <v>51</v>
      </c>
      <c r="C103" s="11"/>
      <c r="D103" s="11"/>
      <c r="E103" s="12">
        <v>0.9371990740740741</v>
      </c>
      <c r="F103" s="11"/>
      <c r="G103" s="11"/>
      <c r="H103" s="11"/>
      <c r="I103" s="11"/>
      <c r="J103" s="11"/>
      <c r="K103" s="11"/>
      <c r="L103" s="16">
        <v>180.11</v>
      </c>
      <c r="M103" s="11"/>
      <c r="N103" s="11"/>
      <c r="O103" s="11"/>
      <c r="P103" s="16">
        <v>0.04</v>
      </c>
      <c r="Q103" s="13"/>
      <c r="R103" s="13"/>
      <c r="S103" s="14"/>
    </row>
    <row r="104" spans="2:19" ht="15">
      <c r="B104" s="11" t="s">
        <v>51</v>
      </c>
      <c r="C104" s="11"/>
      <c r="D104" s="11"/>
      <c r="E104" s="12">
        <v>0.9372106481481483</v>
      </c>
      <c r="F104" s="11"/>
      <c r="G104" s="11"/>
      <c r="H104" s="11"/>
      <c r="I104" s="11"/>
      <c r="J104" s="11"/>
      <c r="K104" s="11"/>
      <c r="L104" s="16"/>
      <c r="M104" s="11"/>
      <c r="N104" s="11"/>
      <c r="O104" s="11"/>
      <c r="P104" s="16"/>
      <c r="Q104" s="13">
        <v>7.4</v>
      </c>
      <c r="R104" s="13">
        <v>0.06</v>
      </c>
      <c r="S104" s="14"/>
    </row>
    <row r="105" spans="2:19" ht="15">
      <c r="B105" s="11" t="s">
        <v>51</v>
      </c>
      <c r="C105" s="12">
        <f>E105-D105</f>
        <v>0.9168055555555557</v>
      </c>
      <c r="D105" s="20">
        <v>0.02048611111111111</v>
      </c>
      <c r="E105" s="12">
        <v>0.9372916666666667</v>
      </c>
      <c r="F105" s="11"/>
      <c r="G105" s="11"/>
      <c r="H105" s="11"/>
      <c r="I105" s="11"/>
      <c r="J105" s="11"/>
      <c r="K105" s="11"/>
      <c r="L105" s="16"/>
      <c r="M105" s="11"/>
      <c r="N105" s="11"/>
      <c r="O105" s="11"/>
      <c r="P105" s="16"/>
      <c r="Q105" s="13">
        <v>7</v>
      </c>
      <c r="R105" s="13">
        <v>0.06</v>
      </c>
      <c r="S105" s="14"/>
    </row>
    <row r="106" spans="2:19" ht="15">
      <c r="B106" s="11" t="s">
        <v>56</v>
      </c>
      <c r="C106" s="11"/>
      <c r="D106" s="11"/>
      <c r="E106" s="21">
        <v>0.9375</v>
      </c>
      <c r="F106" s="11" t="s">
        <v>37</v>
      </c>
      <c r="G106" s="11" t="str">
        <f>"-01°15'24"</f>
        <v>-01°15'24</v>
      </c>
      <c r="H106" s="11">
        <v>379.94</v>
      </c>
      <c r="I106" s="11">
        <f>VALUE(MID(F106,1,3))</f>
        <v>181</v>
      </c>
      <c r="J106" s="11">
        <f>VALUE(MID(F106,5,2))</f>
        <v>1</v>
      </c>
      <c r="K106" s="11">
        <f>VALUE(MID(F106,8,2))</f>
        <v>2</v>
      </c>
      <c r="L106" s="16">
        <f>I106+J106/60+K106/3600</f>
        <v>181.01722222222224</v>
      </c>
      <c r="M106" s="11">
        <f>VALUE(MID(G106,1,3))</f>
        <v>-1</v>
      </c>
      <c r="N106" s="11">
        <f>VALUE(MID(G106,5,2))</f>
        <v>15</v>
      </c>
      <c r="O106" s="11">
        <f>VALUE(MID(G106,8,2))</f>
        <v>24</v>
      </c>
      <c r="P106" s="16">
        <f>IF(M106&gt;=0,M106+N106/60+O106/3600,M106-N106/60-O106/3600)</f>
        <v>-1.2566666666666666</v>
      </c>
      <c r="Q106" s="13"/>
      <c r="R106" s="13"/>
      <c r="S106" s="14"/>
    </row>
    <row r="107" spans="2:19" ht="15">
      <c r="B107" s="11" t="s">
        <v>51</v>
      </c>
      <c r="C107" s="12">
        <f>E107-D107</f>
        <v>0.9168055555555557</v>
      </c>
      <c r="D107" s="20">
        <v>0.020844907407407406</v>
      </c>
      <c r="E107" s="12">
        <v>0.9376504629629631</v>
      </c>
      <c r="F107" s="11"/>
      <c r="G107" s="11"/>
      <c r="H107" s="11"/>
      <c r="I107" s="11"/>
      <c r="J107" s="11"/>
      <c r="K107" s="11"/>
      <c r="L107" s="16"/>
      <c r="M107" s="11"/>
      <c r="N107" s="11"/>
      <c r="O107" s="11"/>
      <c r="P107" s="16"/>
      <c r="Q107" s="13">
        <v>5</v>
      </c>
      <c r="R107" s="13">
        <v>0.06</v>
      </c>
      <c r="S107" s="14"/>
    </row>
    <row r="108" spans="2:19" ht="15">
      <c r="B108" s="11" t="s">
        <v>51</v>
      </c>
      <c r="C108" s="12">
        <f>E108-D108</f>
        <v>0.9168055555555555</v>
      </c>
      <c r="D108" s="20">
        <v>0.02101851851851852</v>
      </c>
      <c r="E108" s="12">
        <v>0.9378240740740741</v>
      </c>
      <c r="F108" s="11"/>
      <c r="G108" s="11"/>
      <c r="H108" s="11"/>
      <c r="I108" s="11"/>
      <c r="J108" s="11"/>
      <c r="K108" s="11"/>
      <c r="L108" s="16"/>
      <c r="M108" s="11"/>
      <c r="N108" s="11"/>
      <c r="O108" s="11"/>
      <c r="P108" s="16"/>
      <c r="Q108" s="13">
        <v>4</v>
      </c>
      <c r="R108" s="13">
        <v>0.07</v>
      </c>
      <c r="S108" s="14"/>
    </row>
    <row r="109" spans="2:19" ht="15">
      <c r="B109" s="11"/>
      <c r="C109" s="12">
        <f>E109-D109</f>
        <v>0.9167939814814815</v>
      </c>
      <c r="D109" s="20">
        <v>0.02111111111111111</v>
      </c>
      <c r="E109" s="12">
        <v>0.9379050925925926</v>
      </c>
      <c r="F109" s="11"/>
      <c r="G109" s="11"/>
      <c r="H109" s="11"/>
      <c r="I109" s="11"/>
      <c r="J109" s="11"/>
      <c r="K109" s="11"/>
      <c r="L109" s="16"/>
      <c r="M109" s="11"/>
      <c r="N109" s="11"/>
      <c r="O109" s="11"/>
      <c r="P109" s="16"/>
      <c r="Q109" s="13">
        <v>3.5</v>
      </c>
      <c r="R109" s="13">
        <v>0.07</v>
      </c>
      <c r="S109" s="14"/>
    </row>
    <row r="110" spans="2:19" ht="15">
      <c r="B110" s="11" t="s">
        <v>51</v>
      </c>
      <c r="C110" s="12">
        <f>E110-D110</f>
        <v>0.9167939814814815</v>
      </c>
      <c r="D110" s="20">
        <v>0.021331018518518517</v>
      </c>
      <c r="E110" s="12">
        <v>0.938125</v>
      </c>
      <c r="F110" s="11"/>
      <c r="G110" s="11"/>
      <c r="H110" s="11"/>
      <c r="I110" s="11"/>
      <c r="J110" s="11"/>
      <c r="K110" s="11"/>
      <c r="L110" s="16"/>
      <c r="M110" s="11"/>
      <c r="N110" s="11"/>
      <c r="O110" s="11"/>
      <c r="P110" s="16"/>
      <c r="Q110" s="13">
        <v>2.2</v>
      </c>
      <c r="R110" s="13">
        <v>0.07</v>
      </c>
      <c r="S110" s="14"/>
    </row>
    <row r="111" spans="2:19" ht="15">
      <c r="B111" s="11" t="s">
        <v>51</v>
      </c>
      <c r="C111" s="12">
        <f>E111-D111</f>
        <v>0.9167939814814815</v>
      </c>
      <c r="D111" s="12">
        <v>0.021400462962962965</v>
      </c>
      <c r="E111" s="12">
        <v>0.9381944444444444</v>
      </c>
      <c r="F111" s="11"/>
      <c r="G111" s="11"/>
      <c r="H111" s="11"/>
      <c r="I111" s="11"/>
      <c r="J111" s="11"/>
      <c r="K111" s="11"/>
      <c r="L111" s="16"/>
      <c r="M111" s="11"/>
      <c r="N111" s="11"/>
      <c r="O111" s="11"/>
      <c r="P111" s="16"/>
      <c r="Q111" s="13">
        <v>1.9</v>
      </c>
      <c r="R111" s="13">
        <v>0.07</v>
      </c>
      <c r="S111" s="14"/>
    </row>
    <row r="112" spans="2:19" ht="15">
      <c r="B112" s="11" t="s">
        <v>56</v>
      </c>
      <c r="C112" s="11"/>
      <c r="D112" s="11"/>
      <c r="E112" s="12">
        <v>0.9381944444444444</v>
      </c>
      <c r="F112" s="11" t="s">
        <v>26</v>
      </c>
      <c r="G112" s="11" t="str">
        <f>"-04°20'28"</f>
        <v>-04°20'28</v>
      </c>
      <c r="H112" s="11">
        <v>380.14</v>
      </c>
      <c r="I112" s="11">
        <f>VALUE(MID(F112,1,3))</f>
        <v>183</v>
      </c>
      <c r="J112" s="11">
        <f>VALUE(MID(F112,5,2))</f>
        <v>11</v>
      </c>
      <c r="K112" s="11">
        <f>VALUE(MID(F112,8,2))</f>
        <v>56</v>
      </c>
      <c r="L112" s="16">
        <f>I112+J112/60+K112/3600</f>
        <v>183.1988888888889</v>
      </c>
      <c r="M112" s="11">
        <f>VALUE(MID(G112,1,3))</f>
        <v>-4</v>
      </c>
      <c r="N112" s="11">
        <f>VALUE(MID(G112,5,2))</f>
        <v>20</v>
      </c>
      <c r="O112" s="11">
        <f>VALUE(MID(G112,8,2))</f>
        <v>28</v>
      </c>
      <c r="P112" s="16">
        <f>IF(M112&gt;=0,M112+N112/60+O112/3600,M112-N112/60-O112/3600)</f>
        <v>-4.341111111111111</v>
      </c>
      <c r="Q112" s="13">
        <v>1.9</v>
      </c>
      <c r="R112" s="13">
        <v>0.07</v>
      </c>
      <c r="S112" s="14"/>
    </row>
    <row r="113" spans="2:19" ht="15">
      <c r="B113" s="11" t="s">
        <v>51</v>
      </c>
      <c r="C113" s="12">
        <f>E113-D113</f>
        <v>0.9167939814814814</v>
      </c>
      <c r="D113" s="12">
        <v>0.021631944444444443</v>
      </c>
      <c r="E113" s="12">
        <v>0.9384259259259259</v>
      </c>
      <c r="F113" s="11"/>
      <c r="G113" s="11"/>
      <c r="H113" s="11"/>
      <c r="I113" s="11"/>
      <c r="J113" s="11"/>
      <c r="K113" s="11"/>
      <c r="L113" s="16"/>
      <c r="M113" s="11"/>
      <c r="N113" s="11"/>
      <c r="O113" s="11"/>
      <c r="P113" s="16"/>
      <c r="Q113" s="13">
        <v>0.5</v>
      </c>
      <c r="R113" s="13">
        <v>0.07</v>
      </c>
      <c r="S113" s="14"/>
    </row>
    <row r="114" spans="2:19" ht="15">
      <c r="B114" s="11" t="s">
        <v>51</v>
      </c>
      <c r="C114" s="12">
        <f>E114-D114</f>
        <v>0.9167939814814815</v>
      </c>
      <c r="D114" s="12">
        <v>0.021678240740740738</v>
      </c>
      <c r="E114" s="12">
        <v>0.9384722222222223</v>
      </c>
      <c r="F114" s="11"/>
      <c r="G114" s="11"/>
      <c r="H114" s="11"/>
      <c r="I114" s="11"/>
      <c r="J114" s="11"/>
      <c r="K114" s="11"/>
      <c r="L114" s="16"/>
      <c r="M114" s="11"/>
      <c r="N114" s="11"/>
      <c r="O114" s="11"/>
      <c r="P114" s="16"/>
      <c r="Q114" s="13">
        <v>0.2</v>
      </c>
      <c r="R114" s="13">
        <v>0.07</v>
      </c>
      <c r="S114" s="14"/>
    </row>
    <row r="115" spans="2:19" ht="15">
      <c r="B115" s="11" t="s">
        <v>51</v>
      </c>
      <c r="C115" s="12">
        <f>E115-D115</f>
        <v>0.9167939814814814</v>
      </c>
      <c r="D115" s="12">
        <v>0.021747685185185186</v>
      </c>
      <c r="E115" s="12">
        <v>0.9385416666666666</v>
      </c>
      <c r="F115" s="11"/>
      <c r="G115" s="11"/>
      <c r="H115" s="11"/>
      <c r="I115" s="11"/>
      <c r="J115" s="11"/>
      <c r="K115" s="11"/>
      <c r="L115" s="16"/>
      <c r="M115" s="11"/>
      <c r="N115" s="11"/>
      <c r="O115" s="11"/>
      <c r="P115" s="16"/>
      <c r="Q115" s="13">
        <v>0.2</v>
      </c>
      <c r="R115" s="13">
        <v>0.07</v>
      </c>
      <c r="S115" s="14"/>
    </row>
    <row r="116" spans="1:19" ht="12.75">
      <c r="A116" s="7" t="s">
        <v>52</v>
      </c>
      <c r="B116" s="22" t="s">
        <v>51</v>
      </c>
      <c r="C116" s="22"/>
      <c r="D116" s="22"/>
      <c r="E116" s="23">
        <v>0.9386458333333333</v>
      </c>
      <c r="F116" s="22"/>
      <c r="G116" s="22"/>
      <c r="H116" s="22"/>
      <c r="I116" s="22"/>
      <c r="J116" s="22"/>
      <c r="K116" s="22"/>
      <c r="L116" s="24"/>
      <c r="M116" s="22"/>
      <c r="N116" s="22"/>
      <c r="O116" s="22"/>
      <c r="P116" s="22"/>
      <c r="Q116" s="25"/>
      <c r="R116" s="22"/>
      <c r="S116" s="22"/>
    </row>
    <row r="117" ht="12.75">
      <c r="Q117" s="4"/>
    </row>
    <row r="118" ht="12.75">
      <c r="Q118" s="4"/>
    </row>
    <row r="119" ht="12.75">
      <c r="Q119" s="4"/>
    </row>
    <row r="120" spans="5:17" ht="12.75">
      <c r="E120" s="2"/>
      <c r="Q120" s="4"/>
    </row>
    <row r="121" spans="5:17" ht="12.75">
      <c r="E121" s="3"/>
      <c r="Q121" s="4"/>
    </row>
    <row r="122" spans="5:17" ht="12.75">
      <c r="E122" s="2"/>
      <c r="Q122" s="4"/>
    </row>
    <row r="123" ht="12.75">
      <c r="Q123" s="4"/>
    </row>
    <row r="124" ht="12.75">
      <c r="Q124" s="4"/>
    </row>
    <row r="125" ht="12.75">
      <c r="Q125" s="4"/>
    </row>
    <row r="126" ht="12.75">
      <c r="Q126" s="4"/>
    </row>
  </sheetData>
  <sheetProtection/>
  <hyperlinks>
    <hyperlink ref="D1" r:id="rId1" display="www.youtube.com/watch?v=cdKSneYBnbk&amp;feature=related"/>
  </hyperlinks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 Astrium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DENIS</dc:creator>
  <cp:keywords/>
  <dc:description/>
  <cp:lastModifiedBy>DENIS, Gil</cp:lastModifiedBy>
  <cp:lastPrinted>2013-11-06T15:04:40Z</cp:lastPrinted>
  <dcterms:created xsi:type="dcterms:W3CDTF">2012-04-27T15:34:43Z</dcterms:created>
  <dcterms:modified xsi:type="dcterms:W3CDTF">2013-11-06T15:08:17Z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